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0"/>
  </bookViews>
  <sheets>
    <sheet name="школьная мебель" sheetId="1" r:id="rId1"/>
    <sheet name="прайс лист (с 12 октября)" sheetId="2" state="hidden" r:id="rId2"/>
    <sheet name="прайс лист розн 16.08.10" sheetId="3" state="hidden" r:id="rId3"/>
    <sheet name="прайс лист опт 16.08.2010" sheetId="4" state="hidden" r:id="rId4"/>
  </sheets>
  <definedNames>
    <definedName name="_xlnm.Print_Area" localSheetId="1">'прайс лист (с 12 октября)'!$A$1:$K$79</definedName>
    <definedName name="_xlnm.Print_Area" localSheetId="3">'прайс лист опт 16.08.2010'!$A$1:$J$81</definedName>
    <definedName name="_xlnm.Print_Area" localSheetId="2">'прайс лист розн 16.08.10'!$A$1:$J$89</definedName>
    <definedName name="_xlnm.Print_Area" localSheetId="0">'школьная мебель'!$A$2:$C$32</definedName>
  </definedNames>
  <calcPr fullCalcOnLoad="1" refMode="R1C1"/>
</workbook>
</file>

<file path=xl/sharedStrings.xml><?xml version="1.0" encoding="utf-8"?>
<sst xmlns="http://schemas.openxmlformats.org/spreadsheetml/2006/main" count="210" uniqueCount="64">
  <si>
    <t>Цены указаны с учётом НДС 18%</t>
  </si>
  <si>
    <t>http://www.tdvostok.ru</t>
  </si>
  <si>
    <t>ООО - фирма "Элма"</t>
  </si>
  <si>
    <t>ПРАЙС-ЛИСТ</t>
  </si>
  <si>
    <t>Толщина листа, мм</t>
  </si>
  <si>
    <t>Объем покупки</t>
  </si>
  <si>
    <t>до 1 паллеты</t>
  </si>
  <si>
    <t>куб.м</t>
  </si>
  <si>
    <t>лист</t>
  </si>
  <si>
    <t>Количество в паллете</t>
  </si>
  <si>
    <t>Ед. измерения</t>
  </si>
  <si>
    <t>Формат-листа: 2500*1250мм производство "Bolderaja" (Латвия)</t>
  </si>
  <si>
    <t>Россия, Удмуртская Республика, пос.Старки, ул.Спортивная, 77, т/ф(3412)51-73-63, 51-73-64</t>
  </si>
  <si>
    <t>Формат-листа: 2440*1220мм производство  Канада,США</t>
  </si>
  <si>
    <t xml:space="preserve">                                          Толщина листа, мм</t>
  </si>
  <si>
    <t>от 1- до 5 паллет</t>
  </si>
  <si>
    <t>от 5 паллет</t>
  </si>
  <si>
    <t>на OSB-3/ОСП-3 (Ориентированно-стружечная плита)</t>
  </si>
  <si>
    <t>Коммерческий директор</t>
  </si>
  <si>
    <t>Попов В.В.</t>
  </si>
  <si>
    <t>Экономист</t>
  </si>
  <si>
    <t>Печенкин Н.И.</t>
  </si>
  <si>
    <t xml:space="preserve">                                       Утверждаю:</t>
  </si>
  <si>
    <t>Утверждаю:</t>
  </si>
  <si>
    <t>______________________ Л.А.Останина</t>
  </si>
  <si>
    <t xml:space="preserve">                       Заместитель директора </t>
  </si>
  <si>
    <t>по экономике и финансам</t>
  </si>
  <si>
    <t>Главный бухгалтер</t>
  </si>
  <si>
    <t>Бескровная Е.В.</t>
  </si>
  <si>
    <t>от 12 октября 2009г.</t>
  </si>
  <si>
    <t>Марюткина А.Е.</t>
  </si>
  <si>
    <t>Россия, Удмуртская Республика, пос.Старки, ул.Спортивная, 77, т/ф(3412) 60-60-00</t>
  </si>
  <si>
    <t>Формат-листа: 2800*1250мм производство "Bolderaja" (Латвия)</t>
  </si>
  <si>
    <t>мм</t>
  </si>
  <si>
    <t>от 10 паллет</t>
  </si>
  <si>
    <t>от 16 августа 2010г.</t>
  </si>
  <si>
    <t>Зам. директора по экономике и финансам</t>
  </si>
  <si>
    <t>Л.А. Останина</t>
  </si>
  <si>
    <t>330х290х8</t>
  </si>
  <si>
    <t>150х290х8</t>
  </si>
  <si>
    <t>340х340х8</t>
  </si>
  <si>
    <t>380х380х8</t>
  </si>
  <si>
    <t>170х380х8</t>
  </si>
  <si>
    <t>270х290х8</t>
  </si>
  <si>
    <t>150х270х8</t>
  </si>
  <si>
    <t>Сиденье, мм</t>
  </si>
  <si>
    <t>Спинка, мм</t>
  </si>
  <si>
    <t>135х340х8</t>
  </si>
  <si>
    <t>ООО "Увадрев-Холдинг"</t>
  </si>
  <si>
    <t xml:space="preserve">   380х380х8 (с выжимом)</t>
  </si>
  <si>
    <t>САЙ</t>
  </si>
  <si>
    <t>Комплект заготовок для школьной мебели (шлифованный, лакированный).</t>
  </si>
  <si>
    <t>5-6 ростовая группа</t>
  </si>
  <si>
    <t>4 ростовая группа</t>
  </si>
  <si>
    <t>3 ростовая группа</t>
  </si>
  <si>
    <t>1-2 ростовая группа</t>
  </si>
  <si>
    <t>Всегда рады сотрудничеству. Ждем Ваших заявок.</t>
  </si>
  <si>
    <t>Режим работы: Ежедневно с 8-30 до 17-30, пятница с 8-30 до 15-30 Выходные: Суббота, Воскресенье</t>
  </si>
  <si>
    <t>Утверждаю</t>
  </si>
  <si>
    <t>Первый зам. генерального директора</t>
  </si>
  <si>
    <t>_____________А.А. Мымрин</t>
  </si>
  <si>
    <t>Складская программа школьная мебель</t>
  </si>
  <si>
    <t>склад Ижевск</t>
  </si>
  <si>
    <t>комплект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</si>
</sst>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00_р_._-;\-* #,##0.0000_р_._-;_-* &quot;-&quot;??_р_._-;_-@_-"/>
    <numFmt numFmtId="189" formatCode="_(* #,##0.0_);_(* \(#,##0.0\);_(* &quot;-&quot;??_);_(@_)"/>
    <numFmt numFmtId="190" formatCode="_-* #,##0.0_р_._-;\-* #,##0.0_р_._-;_-* &quot;-&quot;?_р_._-;_-@_-"/>
    <numFmt numFmtId="191" formatCode="0.0000"/>
    <numFmt numFmtId="192" formatCode="0.0"/>
    <numFmt numFmtId="193" formatCode="#,##0.00;[Red]#,##0.00"/>
    <numFmt numFmtId="194" formatCode="[$-FC19]d\ mmmm\ yyyy\ &quot;г.&quot;"/>
    <numFmt numFmtId="195" formatCode="_(* #,##0.000_);_(* \(#,##0.000\);_(* &quot;-&quot;??_);_(@_)"/>
    <numFmt numFmtId="196" formatCode="_(* #,##0.00_);_(* \(#,##0.00\);_(* \-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i/>
      <sz val="48"/>
      <name val="Arial Narrow"/>
      <family val="2"/>
    </font>
    <font>
      <sz val="48"/>
      <name val="Arial"/>
      <family val="2"/>
    </font>
    <font>
      <sz val="10"/>
      <name val="Arial Cyr"/>
      <family val="0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name val="Arial Cyr"/>
      <family val="0"/>
    </font>
    <font>
      <sz val="22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b/>
      <sz val="10"/>
      <name val="Arial Cyr"/>
      <family val="0"/>
    </font>
    <font>
      <b/>
      <i/>
      <sz val="50"/>
      <name val="Arial Narrow"/>
      <family val="2"/>
    </font>
    <font>
      <b/>
      <sz val="35"/>
      <name val="Courier New"/>
      <family val="3"/>
    </font>
    <font>
      <b/>
      <sz val="30"/>
      <name val="Arial"/>
      <family val="2"/>
    </font>
    <font>
      <sz val="25"/>
      <name val="Arial"/>
      <family val="2"/>
    </font>
    <font>
      <b/>
      <sz val="25"/>
      <name val="Arial Cyr"/>
      <family val="0"/>
    </font>
    <font>
      <b/>
      <sz val="23"/>
      <name val="Arial Cyr"/>
      <family val="0"/>
    </font>
    <font>
      <sz val="25"/>
      <name val="Arial Cyr"/>
      <family val="0"/>
    </font>
    <font>
      <b/>
      <sz val="25"/>
      <name val="Arial"/>
      <family val="2"/>
    </font>
    <font>
      <b/>
      <u val="single"/>
      <sz val="25"/>
      <color indexed="12"/>
      <name val="Arial"/>
      <family val="2"/>
    </font>
    <font>
      <u val="single"/>
      <sz val="5"/>
      <color indexed="36"/>
      <name val="Arial"/>
      <family val="2"/>
    </font>
    <font>
      <b/>
      <sz val="24"/>
      <name val="Arial Cyr"/>
      <family val="0"/>
    </font>
    <font>
      <b/>
      <sz val="24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Times New Roman"/>
      <family val="1"/>
    </font>
    <font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Times New Roman"/>
      <family val="1"/>
    </font>
    <font>
      <sz val="2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fill"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8" fontId="5" fillId="0" borderId="0" xfId="62" applyNumberFormat="1" applyFont="1" applyAlignment="1">
      <alignment horizontal="center"/>
    </xf>
    <xf numFmtId="187" fontId="5" fillId="0" borderId="0" xfId="62" applyFont="1" applyAlignment="1">
      <alignment horizontal="center"/>
    </xf>
    <xf numFmtId="187" fontId="9" fillId="0" borderId="0" xfId="62" applyFont="1" applyAlignment="1">
      <alignment horizontal="center"/>
    </xf>
    <xf numFmtId="188" fontId="10" fillId="0" borderId="0" xfId="62" applyNumberFormat="1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188" fontId="11" fillId="0" borderId="0" xfId="62" applyNumberFormat="1" applyFont="1" applyFill="1" applyBorder="1" applyAlignment="1">
      <alignment horizontal="center" vertical="center"/>
    </xf>
    <xf numFmtId="187" fontId="13" fillId="0" borderId="0" xfId="62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distributed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vertical="center"/>
    </xf>
    <xf numFmtId="2" fontId="12" fillId="0" borderId="16" xfId="0" applyNumberFormat="1" applyFont="1" applyFill="1" applyBorder="1" applyAlignment="1">
      <alignment vertical="center"/>
    </xf>
    <xf numFmtId="2" fontId="12" fillId="0" borderId="15" xfId="0" applyNumberFormat="1" applyFont="1" applyFill="1" applyBorder="1" applyAlignment="1">
      <alignment horizontal="right" vertical="center"/>
    </xf>
    <xf numFmtId="2" fontId="12" fillId="0" borderId="16" xfId="0" applyNumberFormat="1" applyFont="1" applyFill="1" applyBorder="1" applyAlignment="1">
      <alignment horizontal="right" vertical="center"/>
    </xf>
    <xf numFmtId="2" fontId="12" fillId="0" borderId="17" xfId="0" applyNumberFormat="1" applyFont="1" applyFill="1" applyBorder="1" applyAlignment="1">
      <alignment horizontal="left" vertical="center"/>
    </xf>
    <xf numFmtId="2" fontId="12" fillId="0" borderId="13" xfId="0" applyNumberFormat="1" applyFont="1" applyFill="1" applyBorder="1" applyAlignment="1">
      <alignment horizontal="left" vertical="center"/>
    </xf>
    <xf numFmtId="2" fontId="12" fillId="0" borderId="14" xfId="0" applyNumberFormat="1" applyFont="1" applyFill="1" applyBorder="1" applyAlignment="1">
      <alignment horizontal="left" vertical="center"/>
    </xf>
    <xf numFmtId="2" fontId="6" fillId="0" borderId="18" xfId="0" applyNumberFormat="1" applyFont="1" applyBorder="1" applyAlignment="1">
      <alignment horizontal="left"/>
    </xf>
    <xf numFmtId="2" fontId="6" fillId="0" borderId="19" xfId="0" applyNumberFormat="1" applyFont="1" applyBorder="1" applyAlignment="1">
      <alignment horizontal="left"/>
    </xf>
    <xf numFmtId="2" fontId="6" fillId="0" borderId="20" xfId="0" applyNumberFormat="1" applyFont="1" applyBorder="1" applyAlignment="1">
      <alignment horizontal="left"/>
    </xf>
    <xf numFmtId="2" fontId="12" fillId="0" borderId="21" xfId="0" applyNumberFormat="1" applyFont="1" applyFill="1" applyBorder="1" applyAlignment="1">
      <alignment horizontal="right" vertical="center"/>
    </xf>
    <xf numFmtId="2" fontId="12" fillId="0" borderId="22" xfId="0" applyNumberFormat="1" applyFont="1" applyFill="1" applyBorder="1" applyAlignment="1">
      <alignment horizontal="right" vertical="center"/>
    </xf>
    <xf numFmtId="2" fontId="12" fillId="0" borderId="23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187" fontId="18" fillId="0" borderId="0" xfId="62" applyFont="1" applyAlignment="1">
      <alignment horizontal="center"/>
    </xf>
    <xf numFmtId="187" fontId="19" fillId="0" borderId="0" xfId="62" applyFont="1" applyAlignment="1">
      <alignment horizontal="left"/>
    </xf>
    <xf numFmtId="187" fontId="18" fillId="0" borderId="0" xfId="62" applyFont="1" applyAlignment="1">
      <alignment horizontal="left"/>
    </xf>
    <xf numFmtId="188" fontId="20" fillId="0" borderId="0" xfId="62" applyNumberFormat="1" applyFont="1" applyAlignment="1">
      <alignment horizontal="center"/>
    </xf>
    <xf numFmtId="187" fontId="20" fillId="0" borderId="0" xfId="62" applyFont="1" applyAlignment="1">
      <alignment horizontal="center"/>
    </xf>
    <xf numFmtId="0" fontId="21" fillId="0" borderId="0" xfId="0" applyFont="1" applyAlignment="1">
      <alignment/>
    </xf>
    <xf numFmtId="192" fontId="12" fillId="0" borderId="17" xfId="0" applyNumberFormat="1" applyFont="1" applyFill="1" applyBorder="1" applyAlignment="1">
      <alignment horizontal="center" vertical="center"/>
    </xf>
    <xf numFmtId="0" fontId="22" fillId="0" borderId="0" xfId="43" applyFont="1" applyAlignment="1" applyProtection="1">
      <alignment horizontal="center" vertical="distributed"/>
      <protection/>
    </xf>
    <xf numFmtId="2" fontId="6" fillId="0" borderId="28" xfId="0" applyNumberFormat="1" applyFont="1" applyBorder="1" applyAlignment="1">
      <alignment horizontal="left"/>
    </xf>
    <xf numFmtId="2" fontId="12" fillId="0" borderId="29" xfId="0" applyNumberFormat="1" applyFont="1" applyFill="1" applyBorder="1" applyAlignment="1">
      <alignment horizontal="right" vertical="center"/>
    </xf>
    <xf numFmtId="2" fontId="12" fillId="0" borderId="3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1" fillId="0" borderId="31" xfId="0" applyFont="1" applyFill="1" applyBorder="1" applyAlignment="1">
      <alignment horizontal="center" vertical="center"/>
    </xf>
    <xf numFmtId="187" fontId="9" fillId="0" borderId="0" xfId="62" applyFont="1" applyAlignment="1">
      <alignment horizontal="left"/>
    </xf>
    <xf numFmtId="2" fontId="12" fillId="0" borderId="32" xfId="0" applyNumberFormat="1" applyFont="1" applyFill="1" applyBorder="1" applyAlignment="1">
      <alignment horizontal="left" vertical="center"/>
    </xf>
    <xf numFmtId="2" fontId="12" fillId="0" borderId="33" xfId="0" applyNumberFormat="1" applyFont="1" applyFill="1" applyBorder="1" applyAlignment="1">
      <alignment horizontal="left" vertical="center"/>
    </xf>
    <xf numFmtId="2" fontId="12" fillId="0" borderId="29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/>
    </xf>
    <xf numFmtId="2" fontId="6" fillId="0" borderId="21" xfId="0" applyNumberFormat="1" applyFont="1" applyBorder="1" applyAlignment="1">
      <alignment/>
    </xf>
    <xf numFmtId="1" fontId="12" fillId="0" borderId="34" xfId="0" applyNumberFormat="1" applyFont="1" applyFill="1" applyBorder="1" applyAlignment="1">
      <alignment horizontal="center" vertical="center"/>
    </xf>
    <xf numFmtId="187" fontId="24" fillId="0" borderId="0" xfId="62" applyFont="1" applyAlignment="1">
      <alignment horizontal="center"/>
    </xf>
    <xf numFmtId="0" fontId="25" fillId="0" borderId="0" xfId="0" applyFont="1" applyAlignment="1">
      <alignment horizontal="center"/>
    </xf>
    <xf numFmtId="187" fontId="24" fillId="0" borderId="0" xfId="62" applyFont="1" applyAlignment="1">
      <alignment horizontal="left"/>
    </xf>
    <xf numFmtId="1" fontId="12" fillId="0" borderId="0" xfId="0" applyNumberFormat="1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" fontId="12" fillId="0" borderId="36" xfId="0" applyNumberFormat="1" applyFont="1" applyFill="1" applyBorder="1" applyAlignment="1">
      <alignment horizontal="center" vertical="center"/>
    </xf>
    <xf numFmtId="2" fontId="6" fillId="0" borderId="37" xfId="0" applyNumberFormat="1" applyFont="1" applyBorder="1" applyAlignment="1">
      <alignment/>
    </xf>
    <xf numFmtId="2" fontId="6" fillId="0" borderId="18" xfId="0" applyNumberFormat="1" applyFont="1" applyFill="1" applyBorder="1" applyAlignment="1">
      <alignment horizontal="left"/>
    </xf>
    <xf numFmtId="2" fontId="6" fillId="0" borderId="38" xfId="0" applyNumberFormat="1" applyFont="1" applyFill="1" applyBorder="1" applyAlignment="1">
      <alignment/>
    </xf>
    <xf numFmtId="2" fontId="12" fillId="0" borderId="38" xfId="0" applyNumberFormat="1" applyFont="1" applyFill="1" applyBorder="1" applyAlignment="1">
      <alignment vertical="center"/>
    </xf>
    <xf numFmtId="1" fontId="12" fillId="0" borderId="17" xfId="0" applyNumberFormat="1" applyFont="1" applyFill="1" applyBorder="1" applyAlignment="1">
      <alignment horizontal="left" vertical="center"/>
    </xf>
    <xf numFmtId="2" fontId="12" fillId="0" borderId="18" xfId="0" applyNumberFormat="1" applyFont="1" applyFill="1" applyBorder="1" applyAlignment="1">
      <alignment horizontal="left" vertical="center"/>
    </xf>
    <xf numFmtId="2" fontId="12" fillId="0" borderId="19" xfId="0" applyNumberFormat="1" applyFont="1" applyFill="1" applyBorder="1" applyAlignment="1">
      <alignment horizontal="left" vertical="center"/>
    </xf>
    <xf numFmtId="2" fontId="12" fillId="0" borderId="26" xfId="0" applyNumberFormat="1" applyFont="1" applyFill="1" applyBorder="1" applyAlignment="1">
      <alignment horizontal="left" vertical="center"/>
    </xf>
    <xf numFmtId="2" fontId="12" fillId="0" borderId="39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2" fontId="6" fillId="0" borderId="41" xfId="0" applyNumberFormat="1" applyFont="1" applyBorder="1" applyAlignment="1">
      <alignment/>
    </xf>
    <xf numFmtId="2" fontId="6" fillId="0" borderId="42" xfId="0" applyNumberFormat="1" applyFont="1" applyFill="1" applyBorder="1" applyAlignment="1">
      <alignment horizontal="left"/>
    </xf>
    <xf numFmtId="2" fontId="6" fillId="0" borderId="43" xfId="0" applyNumberFormat="1" applyFont="1" applyFill="1" applyBorder="1" applyAlignment="1">
      <alignment/>
    </xf>
    <xf numFmtId="2" fontId="12" fillId="0" borderId="42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 horizontal="left" vertical="center"/>
    </xf>
    <xf numFmtId="2" fontId="12" fillId="0" borderId="43" xfId="0" applyNumberFormat="1" applyFont="1" applyFill="1" applyBorder="1" applyAlignment="1">
      <alignment vertical="center"/>
    </xf>
    <xf numFmtId="1" fontId="12" fillId="0" borderId="4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1" fontId="72" fillId="0" borderId="0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/>
    </xf>
    <xf numFmtId="1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right" vertical="center"/>
    </xf>
    <xf numFmtId="2" fontId="29" fillId="0" borderId="0" xfId="0" applyNumberFormat="1" applyFont="1" applyBorder="1" applyAlignment="1">
      <alignment horizontal="left"/>
    </xf>
    <xf numFmtId="2" fontId="29" fillId="0" borderId="0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4" fontId="29" fillId="0" borderId="4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1" fontId="30" fillId="0" borderId="4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187" fontId="18" fillId="0" borderId="0" xfId="62" applyFont="1" applyAlignment="1">
      <alignment horizontal="left"/>
    </xf>
    <xf numFmtId="187" fontId="18" fillId="0" borderId="0" xfId="62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43" applyFont="1" applyAlignment="1" applyProtection="1">
      <alignment horizontal="center" vertical="distributed"/>
      <protection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49" fontId="11" fillId="0" borderId="4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55" xfId="0" applyNumberFormat="1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 vertical="center"/>
    </xf>
  </cellXfs>
  <cellStyles count="5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1657350</xdr:colOff>
      <xdr:row>13</xdr:row>
      <xdr:rowOff>152400</xdr:rowOff>
    </xdr:to>
    <xdr:pic>
      <xdr:nvPicPr>
        <xdr:cNvPr id="1" name="Picture 1" descr="Р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73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1657350</xdr:colOff>
      <xdr:row>13</xdr:row>
      <xdr:rowOff>152400</xdr:rowOff>
    </xdr:to>
    <xdr:pic>
      <xdr:nvPicPr>
        <xdr:cNvPr id="1" name="Picture 1" descr="Р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73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dvostok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2"/>
  <sheetViews>
    <sheetView tabSelected="1" view="pageBreakPreview" zoomScale="70" zoomScaleSheetLayoutView="70" zoomScalePageLayoutView="0" workbookViewId="0" topLeftCell="A12">
      <selection activeCell="B26" sqref="B26"/>
    </sheetView>
  </sheetViews>
  <sheetFormatPr defaultColWidth="9.140625" defaultRowHeight="12.75"/>
  <cols>
    <col min="1" max="1" width="50.421875" style="2" customWidth="1"/>
    <col min="2" max="2" width="44.7109375" style="20" customWidth="1"/>
    <col min="3" max="3" width="44.7109375" style="0" customWidth="1"/>
    <col min="9" max="9" width="22.57421875" style="0" customWidth="1"/>
  </cols>
  <sheetData>
    <row r="1" spans="1:3" ht="21" customHeight="1" hidden="1" thickBot="1">
      <c r="A1" s="102"/>
      <c r="B1" s="94"/>
      <c r="C1" s="96"/>
    </row>
    <row r="2" spans="1:3" ht="54" customHeight="1" hidden="1">
      <c r="A2" s="127" t="s">
        <v>5</v>
      </c>
      <c r="B2" s="128" t="s">
        <v>10</v>
      </c>
      <c r="C2" s="96"/>
    </row>
    <row r="3" spans="1:3" ht="30.75" hidden="1">
      <c r="A3" s="127"/>
      <c r="B3" s="128"/>
      <c r="C3" s="103">
        <v>18</v>
      </c>
    </row>
    <row r="4" spans="1:3" ht="30" customHeight="1" hidden="1">
      <c r="A4" s="128" t="s">
        <v>6</v>
      </c>
      <c r="B4" s="94" t="s">
        <v>7</v>
      </c>
      <c r="C4" s="104">
        <v>17393.771089014303</v>
      </c>
    </row>
    <row r="5" spans="1:3" ht="30.75" hidden="1">
      <c r="A5" s="128"/>
      <c r="B5" s="94" t="s">
        <v>8</v>
      </c>
      <c r="C5" s="105">
        <v>932</v>
      </c>
    </row>
    <row r="6" spans="1:3" ht="30" customHeight="1" hidden="1">
      <c r="A6" s="128" t="s">
        <v>15</v>
      </c>
      <c r="B6" s="94" t="s">
        <v>7</v>
      </c>
      <c r="C6" s="104">
        <v>16106.0348174027</v>
      </c>
    </row>
    <row r="7" spans="1:3" ht="30.75" hidden="1">
      <c r="A7" s="128"/>
      <c r="B7" s="94" t="s">
        <v>8</v>
      </c>
      <c r="C7" s="106">
        <v>863</v>
      </c>
    </row>
    <row r="8" spans="1:3" ht="30.75" hidden="1">
      <c r="A8" s="130" t="s">
        <v>16</v>
      </c>
      <c r="B8" s="94" t="s">
        <v>7</v>
      </c>
      <c r="C8" s="104">
        <v>16106.03481740273</v>
      </c>
    </row>
    <row r="9" spans="1:3" ht="30.75" hidden="1">
      <c r="A9" s="130"/>
      <c r="B9" s="94" t="s">
        <v>8</v>
      </c>
      <c r="C9" s="106">
        <v>853</v>
      </c>
    </row>
    <row r="10" spans="1:3" ht="30.75" hidden="1">
      <c r="A10" s="128" t="s">
        <v>9</v>
      </c>
      <c r="B10" s="94" t="s">
        <v>7</v>
      </c>
      <c r="C10" s="107">
        <f>C11*2.44*1.22*0.018</f>
        <v>2.6791199999999997</v>
      </c>
    </row>
    <row r="11" spans="1:3" ht="30.75" hidden="1">
      <c r="A11" s="128"/>
      <c r="B11" s="94" t="s">
        <v>8</v>
      </c>
      <c r="C11" s="97">
        <v>50</v>
      </c>
    </row>
    <row r="12" spans="1:3" ht="30" customHeight="1">
      <c r="A12" s="95"/>
      <c r="B12" s="124" t="s">
        <v>58</v>
      </c>
      <c r="C12" s="124"/>
    </row>
    <row r="13" spans="1:3" ht="30" customHeight="1">
      <c r="A13" s="95"/>
      <c r="B13" s="124" t="s">
        <v>59</v>
      </c>
      <c r="C13" s="124"/>
    </row>
    <row r="14" spans="1:3" ht="30" customHeight="1">
      <c r="A14" s="95"/>
      <c r="B14" s="124" t="s">
        <v>48</v>
      </c>
      <c r="C14" s="124"/>
    </row>
    <row r="15" spans="1:3" ht="30" customHeight="1">
      <c r="A15" s="95"/>
      <c r="B15" s="124" t="s">
        <v>60</v>
      </c>
      <c r="C15" s="124"/>
    </row>
    <row r="16" spans="1:3" ht="30" customHeight="1">
      <c r="A16" s="95"/>
      <c r="B16" s="118"/>
      <c r="C16" s="119"/>
    </row>
    <row r="17" spans="1:3" ht="30" customHeight="1">
      <c r="A17" s="125" t="s">
        <v>61</v>
      </c>
      <c r="B17" s="125"/>
      <c r="C17" s="125"/>
    </row>
    <row r="18" spans="1:3" ht="30" customHeight="1" thickBot="1">
      <c r="A18" s="126" t="s">
        <v>62</v>
      </c>
      <c r="B18" s="126"/>
      <c r="C18" s="126"/>
    </row>
    <row r="19" spans="1:3" ht="102" customHeight="1">
      <c r="A19" s="131" t="s">
        <v>51</v>
      </c>
      <c r="B19" s="132"/>
      <c r="C19" s="133"/>
    </row>
    <row r="20" spans="1:18" ht="210.75" customHeight="1">
      <c r="A20" s="115" t="s">
        <v>45</v>
      </c>
      <c r="B20" s="116" t="s">
        <v>46</v>
      </c>
      <c r="C20" s="117" t="s">
        <v>10</v>
      </c>
      <c r="R20" t="s">
        <v>50</v>
      </c>
    </row>
    <row r="21" spans="1:4" s="98" customFormat="1" ht="34.5" customHeight="1">
      <c r="A21" s="120" t="s">
        <v>55</v>
      </c>
      <c r="B21" s="121"/>
      <c r="C21" s="122"/>
      <c r="D21" s="108"/>
    </row>
    <row r="22" spans="1:3" s="98" customFormat="1" ht="34.5" customHeight="1">
      <c r="A22" s="110" t="s">
        <v>43</v>
      </c>
      <c r="B22" s="109" t="s">
        <v>44</v>
      </c>
      <c r="C22" s="111" t="s">
        <v>63</v>
      </c>
    </row>
    <row r="23" spans="1:4" s="98" customFormat="1" ht="34.5" customHeight="1">
      <c r="A23" s="120" t="s">
        <v>54</v>
      </c>
      <c r="B23" s="121"/>
      <c r="C23" s="122"/>
      <c r="D23" s="108"/>
    </row>
    <row r="24" spans="1:4" s="98" customFormat="1" ht="34.5" customHeight="1">
      <c r="A24" s="110" t="s">
        <v>38</v>
      </c>
      <c r="B24" s="109" t="s">
        <v>39</v>
      </c>
      <c r="C24" s="111" t="s">
        <v>63</v>
      </c>
      <c r="D24" s="108"/>
    </row>
    <row r="25" spans="1:4" s="98" customFormat="1" ht="34.5" customHeight="1">
      <c r="A25" s="120" t="s">
        <v>53</v>
      </c>
      <c r="B25" s="121"/>
      <c r="C25" s="122"/>
      <c r="D25" s="108"/>
    </row>
    <row r="26" spans="1:4" s="98" customFormat="1" ht="34.5" customHeight="1">
      <c r="A26" s="110" t="s">
        <v>40</v>
      </c>
      <c r="B26" s="109" t="s">
        <v>47</v>
      </c>
      <c r="C26" s="111" t="s">
        <v>63</v>
      </c>
      <c r="D26" s="108"/>
    </row>
    <row r="27" spans="1:4" s="98" customFormat="1" ht="34.5" customHeight="1">
      <c r="A27" s="120" t="s">
        <v>52</v>
      </c>
      <c r="B27" s="121"/>
      <c r="C27" s="122"/>
      <c r="D27" s="108"/>
    </row>
    <row r="28" spans="1:4" s="98" customFormat="1" ht="34.5" customHeight="1">
      <c r="A28" s="110" t="s">
        <v>41</v>
      </c>
      <c r="B28" s="109" t="s">
        <v>42</v>
      </c>
      <c r="C28" s="111" t="s">
        <v>63</v>
      </c>
      <c r="D28" s="108"/>
    </row>
    <row r="29" spans="1:3" s="98" customFormat="1" ht="34.5" customHeight="1" thickBot="1">
      <c r="A29" s="112" t="s">
        <v>49</v>
      </c>
      <c r="B29" s="113" t="s">
        <v>42</v>
      </c>
      <c r="C29" s="114" t="s">
        <v>63</v>
      </c>
    </row>
    <row r="30" spans="1:3" ht="41.25" customHeight="1">
      <c r="A30" s="99"/>
      <c r="B30" s="100"/>
      <c r="C30" s="101"/>
    </row>
    <row r="31" spans="1:3" ht="41.25" customHeight="1">
      <c r="A31" s="123" t="s">
        <v>56</v>
      </c>
      <c r="B31" s="123"/>
      <c r="C31" s="123"/>
    </row>
    <row r="32" spans="1:3" ht="41.25" customHeight="1">
      <c r="A32" s="129" t="s">
        <v>57</v>
      </c>
      <c r="B32" s="129"/>
      <c r="C32" s="129"/>
    </row>
  </sheetData>
  <sheetProtection/>
  <mergeCells count="19">
    <mergeCell ref="A2:A3"/>
    <mergeCell ref="B2:B3"/>
    <mergeCell ref="A4:A5"/>
    <mergeCell ref="A32:C32"/>
    <mergeCell ref="A6:A7"/>
    <mergeCell ref="A8:A9"/>
    <mergeCell ref="A10:A11"/>
    <mergeCell ref="A19:C19"/>
    <mergeCell ref="A21:C21"/>
    <mergeCell ref="A23:C23"/>
    <mergeCell ref="A25:C25"/>
    <mergeCell ref="A27:C27"/>
    <mergeCell ref="A31:C31"/>
    <mergeCell ref="B12:C12"/>
    <mergeCell ref="B13:C13"/>
    <mergeCell ref="B14:C14"/>
    <mergeCell ref="B15:C15"/>
    <mergeCell ref="A17:C17"/>
    <mergeCell ref="A18:C18"/>
  </mergeCells>
  <printOptions horizontalCentered="1"/>
  <pageMargins left="0.7480314960629921" right="0.2755905511811024" top="0.3937007874015748" bottom="0.2755905511811024" header="0" footer="0"/>
  <pageSetup fitToHeight="1" fitToWidth="1" horizontalDpi="1200" verticalDpi="1200" orientation="portrait" paperSize="9" scale="67" r:id="rId2"/>
  <headerFooter scaleWithDoc="0">
    <oddHeader>&amp;L&amp;G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="50" zoomScaleNormal="40" zoomScaleSheetLayoutView="50" zoomScalePageLayoutView="0" workbookViewId="0" topLeftCell="A11">
      <selection activeCell="F45" sqref="F45"/>
    </sheetView>
  </sheetViews>
  <sheetFormatPr defaultColWidth="9.140625" defaultRowHeight="12.75"/>
  <cols>
    <col min="1" max="1" width="40.28125" style="2" customWidth="1"/>
    <col min="2" max="2" width="1.7109375" style="20" hidden="1" customWidth="1"/>
    <col min="3" max="3" width="29.140625" style="20" customWidth="1"/>
    <col min="4" max="4" width="24.57421875" style="8" customWidth="1"/>
    <col min="5" max="5" width="26.7109375" style="9" customWidth="1"/>
    <col min="6" max="6" width="26.7109375" style="0" customWidth="1"/>
    <col min="7" max="7" width="26.140625" style="0" customWidth="1"/>
    <col min="8" max="8" width="24.28125" style="0" customWidth="1"/>
    <col min="9" max="9" width="14.00390625" style="0" hidden="1" customWidth="1"/>
    <col min="10" max="10" width="25.57421875" style="0" customWidth="1"/>
    <col min="11" max="11" width="25.140625" style="0" customWidth="1"/>
    <col min="17" max="17" width="22.57421875" style="0" customWidth="1"/>
  </cols>
  <sheetData>
    <row r="1" spans="1:11" ht="30.75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2:11" ht="12.7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1" ht="36" customHeight="1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2:11" ht="36" customHeight="1"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2" ht="30.75">
      <c r="B5" s="4"/>
      <c r="C5" s="5"/>
      <c r="D5" s="5"/>
      <c r="E5" s="5"/>
      <c r="F5" s="55"/>
      <c r="G5" s="146"/>
      <c r="H5" s="146"/>
      <c r="I5" s="146"/>
      <c r="J5" s="146"/>
      <c r="K5" s="146"/>
      <c r="L5" s="22"/>
    </row>
    <row r="6" spans="2:12" ht="30.75">
      <c r="B6" s="4"/>
      <c r="C6" s="5"/>
      <c r="D6" s="5"/>
      <c r="E6" s="5"/>
      <c r="F6" s="55" t="s">
        <v>22</v>
      </c>
      <c r="G6" s="146" t="s">
        <v>23</v>
      </c>
      <c r="H6" s="146"/>
      <c r="I6" s="146"/>
      <c r="J6" s="146"/>
      <c r="K6" s="146"/>
      <c r="L6" s="21"/>
    </row>
    <row r="7" spans="2:12" ht="30.75">
      <c r="B7" s="4"/>
      <c r="C7" s="5"/>
      <c r="D7" s="5"/>
      <c r="E7" s="5"/>
      <c r="F7" s="164" t="s">
        <v>25</v>
      </c>
      <c r="G7" s="164"/>
      <c r="H7" s="164"/>
      <c r="I7" s="164"/>
      <c r="J7" s="164"/>
      <c r="K7" s="164"/>
      <c r="L7" s="22"/>
    </row>
    <row r="8" spans="2:12" ht="30.75">
      <c r="B8" s="4"/>
      <c r="C8" s="5"/>
      <c r="D8" s="5"/>
      <c r="E8" s="5"/>
      <c r="F8" s="165"/>
      <c r="G8" s="165"/>
      <c r="H8" s="1"/>
      <c r="I8" s="1"/>
      <c r="J8" s="1"/>
      <c r="K8" s="56" t="s">
        <v>26</v>
      </c>
      <c r="L8" s="22"/>
    </row>
    <row r="9" spans="2:12" ht="30.75">
      <c r="B9" s="4"/>
      <c r="C9" s="5"/>
      <c r="D9" s="5"/>
      <c r="E9" s="5"/>
      <c r="F9" s="166" t="s">
        <v>24</v>
      </c>
      <c r="G9" s="166"/>
      <c r="H9" s="166"/>
      <c r="I9" s="166"/>
      <c r="J9" s="166"/>
      <c r="K9" s="166"/>
      <c r="L9" s="22"/>
    </row>
    <row r="10" spans="2:12" ht="30.75">
      <c r="B10" s="4"/>
      <c r="C10" s="5"/>
      <c r="D10" s="5"/>
      <c r="E10" s="5"/>
      <c r="F10" s="56"/>
      <c r="G10" s="56"/>
      <c r="H10" s="56"/>
      <c r="I10" s="56"/>
      <c r="J10" s="56"/>
      <c r="K10" s="56"/>
      <c r="L10" s="22"/>
    </row>
    <row r="11" spans="2:12" ht="30.75">
      <c r="B11" s="4"/>
      <c r="C11" s="5"/>
      <c r="D11" s="5"/>
      <c r="E11" s="5"/>
      <c r="F11" s="56"/>
      <c r="G11" s="56"/>
      <c r="H11" s="56"/>
      <c r="I11" s="56"/>
      <c r="J11" s="56"/>
      <c r="K11" s="56"/>
      <c r="L11" s="22"/>
    </row>
    <row r="12" spans="2:11" ht="62.25" customHeight="1">
      <c r="B12" s="144" t="s">
        <v>2</v>
      </c>
      <c r="C12" s="144"/>
      <c r="D12" s="144"/>
      <c r="E12" s="144"/>
      <c r="F12" s="144"/>
      <c r="G12" s="144"/>
      <c r="H12" s="144"/>
      <c r="I12" s="144"/>
      <c r="J12" s="144"/>
      <c r="K12" s="144"/>
    </row>
    <row r="13" spans="2:11" ht="10.5" customHeight="1"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2:11" ht="48" customHeight="1">
      <c r="B14" s="145" t="s">
        <v>3</v>
      </c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38.25" customHeight="1">
      <c r="A15" s="147" t="s">
        <v>17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</row>
    <row r="16" spans="1:11" ht="34.5" customHeight="1">
      <c r="A16" s="145" t="s">
        <v>29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2:11" ht="27.75"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s="21" customFormat="1" ht="41.25" customHeight="1" hidden="1">
      <c r="A18" s="138" t="s">
        <v>13</v>
      </c>
      <c r="B18" s="138"/>
      <c r="C18" s="138"/>
      <c r="D18" s="138"/>
      <c r="E18" s="138"/>
      <c r="F18" s="138"/>
      <c r="G18" s="138"/>
      <c r="H18" s="59"/>
      <c r="I18" s="59"/>
      <c r="J18" s="59"/>
      <c r="K18" s="59"/>
    </row>
    <row r="19" spans="1:11" ht="21" customHeight="1" hidden="1" thickBot="1">
      <c r="A19"/>
      <c r="B19" s="15"/>
      <c r="C19" s="16"/>
      <c r="D19" s="17"/>
      <c r="E19" s="16"/>
      <c r="F19" s="18"/>
      <c r="G19" s="18"/>
      <c r="H19" s="18"/>
      <c r="I19" s="18"/>
      <c r="J19" s="18"/>
      <c r="K19" s="19"/>
    </row>
    <row r="20" spans="1:11" ht="54" customHeight="1" hidden="1">
      <c r="A20" s="148" t="s">
        <v>5</v>
      </c>
      <c r="B20" s="149"/>
      <c r="C20" s="167" t="s">
        <v>10</v>
      </c>
      <c r="D20" s="171" t="s">
        <v>4</v>
      </c>
      <c r="E20" s="172"/>
      <c r="F20" s="172"/>
      <c r="G20" s="173"/>
      <c r="K20" s="19"/>
    </row>
    <row r="21" spans="1:11" ht="30.75" hidden="1" thickBot="1">
      <c r="A21" s="150"/>
      <c r="B21" s="151"/>
      <c r="C21" s="168"/>
      <c r="D21" s="50">
        <v>9.5</v>
      </c>
      <c r="E21" s="23">
        <v>12</v>
      </c>
      <c r="F21" s="23">
        <v>15</v>
      </c>
      <c r="G21" s="24">
        <v>18</v>
      </c>
      <c r="K21" s="19"/>
    </row>
    <row r="22" spans="1:11" ht="30" customHeight="1" hidden="1">
      <c r="A22" s="153" t="s">
        <v>6</v>
      </c>
      <c r="B22" s="154"/>
      <c r="C22" s="12" t="s">
        <v>7</v>
      </c>
      <c r="D22" s="53">
        <v>18634.72</v>
      </c>
      <c r="E22" s="35">
        <v>16905.96</v>
      </c>
      <c r="F22" s="35">
        <v>17849.14449520738</v>
      </c>
      <c r="G22" s="36">
        <v>17393.771089014303</v>
      </c>
      <c r="K22" s="19"/>
    </row>
    <row r="23" spans="1:11" ht="30.75" hidden="1" thickBot="1">
      <c r="A23" s="155"/>
      <c r="B23" s="156"/>
      <c r="C23" s="43" t="s">
        <v>8</v>
      </c>
      <c r="D23" s="52">
        <v>527</v>
      </c>
      <c r="E23" s="32">
        <v>604</v>
      </c>
      <c r="F23" s="33">
        <v>797</v>
      </c>
      <c r="G23" s="34">
        <v>932</v>
      </c>
      <c r="K23" s="19"/>
    </row>
    <row r="24" spans="1:11" ht="30" customHeight="1" hidden="1">
      <c r="A24" s="134" t="s">
        <v>15</v>
      </c>
      <c r="B24" s="169"/>
      <c r="C24" s="38" t="s">
        <v>7</v>
      </c>
      <c r="D24" s="35">
        <v>17255.68</v>
      </c>
      <c r="E24" s="27">
        <v>16178.22</v>
      </c>
      <c r="F24" s="27">
        <v>16527.81510346681</v>
      </c>
      <c r="G24" s="28">
        <v>16106.0348174027</v>
      </c>
      <c r="K24" s="19"/>
    </row>
    <row r="25" spans="1:11" ht="30.75" hidden="1" thickBot="1">
      <c r="A25" s="136"/>
      <c r="B25" s="170"/>
      <c r="C25" s="14" t="s">
        <v>8</v>
      </c>
      <c r="D25" s="29">
        <v>488</v>
      </c>
      <c r="E25" s="30">
        <v>578</v>
      </c>
      <c r="F25" s="30">
        <v>738</v>
      </c>
      <c r="G25" s="31">
        <v>863</v>
      </c>
      <c r="K25" s="19"/>
    </row>
    <row r="26" spans="1:11" ht="30" hidden="1">
      <c r="A26" s="152" t="s">
        <v>16</v>
      </c>
      <c r="B26" s="17"/>
      <c r="C26" s="38" t="s">
        <v>7</v>
      </c>
      <c r="D26" s="35">
        <v>17255.68</v>
      </c>
      <c r="E26" s="27">
        <v>16178.22</v>
      </c>
      <c r="F26" s="27">
        <v>16527.81510346681</v>
      </c>
      <c r="G26" s="28">
        <v>16106.03481740273</v>
      </c>
      <c r="K26" s="19"/>
    </row>
    <row r="27" spans="1:11" ht="30.75" hidden="1" thickBot="1">
      <c r="A27" s="152"/>
      <c r="B27" s="17"/>
      <c r="C27" s="14" t="s">
        <v>8</v>
      </c>
      <c r="D27" s="62">
        <v>478</v>
      </c>
      <c r="E27" s="60">
        <v>568</v>
      </c>
      <c r="F27" s="60">
        <v>728</v>
      </c>
      <c r="G27" s="61">
        <v>853</v>
      </c>
      <c r="K27" s="19"/>
    </row>
    <row r="28" spans="1:11" ht="30" hidden="1">
      <c r="A28" s="153" t="s">
        <v>9</v>
      </c>
      <c r="B28" s="154"/>
      <c r="C28" s="38" t="s">
        <v>7</v>
      </c>
      <c r="D28" s="37">
        <f>D29*2.44*1.22*0.01</f>
        <v>2.7386559999999998</v>
      </c>
      <c r="E28" s="25">
        <f>E29*2.44*1.22*0.012</f>
        <v>2.67912</v>
      </c>
      <c r="F28" s="25">
        <f>F29*2.44*1.22*0.015</f>
        <v>2.67912</v>
      </c>
      <c r="G28" s="26">
        <f>G29*2.44*1.22*0.018</f>
        <v>2.6791199999999997</v>
      </c>
      <c r="K28" s="19"/>
    </row>
    <row r="29" spans="1:11" ht="30.75" hidden="1" thickBot="1">
      <c r="A29" s="155"/>
      <c r="B29" s="156"/>
      <c r="C29" s="39" t="s">
        <v>8</v>
      </c>
      <c r="D29" s="40">
        <v>92</v>
      </c>
      <c r="E29" s="41">
        <v>75</v>
      </c>
      <c r="F29" s="41">
        <v>60</v>
      </c>
      <c r="G29" s="42">
        <v>50</v>
      </c>
      <c r="K29" s="19"/>
    </row>
    <row r="30" spans="1:11" ht="30">
      <c r="A30" s="17"/>
      <c r="B30" s="17"/>
      <c r="C30" s="16"/>
      <c r="D30" s="71"/>
      <c r="E30" s="71"/>
      <c r="F30" s="71"/>
      <c r="G30" s="71"/>
      <c r="K30" s="19"/>
    </row>
    <row r="31" spans="1:11" ht="30">
      <c r="A31" s="17"/>
      <c r="B31" s="17"/>
      <c r="C31" s="16"/>
      <c r="D31" s="71"/>
      <c r="E31" s="71"/>
      <c r="F31" s="71"/>
      <c r="G31" s="71"/>
      <c r="K31" s="19"/>
    </row>
    <row r="32" spans="1:11" ht="30">
      <c r="A32" s="17"/>
      <c r="B32" s="17"/>
      <c r="C32" s="16"/>
      <c r="D32" s="71"/>
      <c r="E32" s="71"/>
      <c r="F32" s="71"/>
      <c r="G32" s="71"/>
      <c r="K32" s="19"/>
    </row>
    <row r="33" spans="1:11" ht="30">
      <c r="A33" s="17"/>
      <c r="B33" s="17"/>
      <c r="C33" s="16"/>
      <c r="D33" s="71"/>
      <c r="E33" s="71"/>
      <c r="F33" s="71"/>
      <c r="G33" s="71"/>
      <c r="K33" s="19"/>
    </row>
    <row r="34" spans="1:11" ht="30">
      <c r="A34" s="17"/>
      <c r="B34" s="17"/>
      <c r="C34" s="16"/>
      <c r="D34" s="71"/>
      <c r="E34" s="71"/>
      <c r="F34" s="71"/>
      <c r="G34" s="71"/>
      <c r="K34" s="19"/>
    </row>
    <row r="35" spans="1:11" ht="57.75" customHeight="1">
      <c r="A35"/>
      <c r="B35" s="15"/>
      <c r="C35" s="16"/>
      <c r="D35" s="17"/>
      <c r="E35" s="16"/>
      <c r="F35" s="18"/>
      <c r="G35" s="18"/>
      <c r="H35" s="18"/>
      <c r="I35" s="18"/>
      <c r="J35" s="18"/>
      <c r="K35" s="19"/>
    </row>
    <row r="36" spans="1:11" ht="30" customHeight="1">
      <c r="A36" s="138" t="s">
        <v>11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</row>
    <row r="37" ht="13.5" thickBot="1"/>
    <row r="38" spans="1:11" ht="30" customHeight="1" thickBot="1">
      <c r="A38" s="148" t="s">
        <v>5</v>
      </c>
      <c r="B38" s="162"/>
      <c r="C38" s="167" t="s">
        <v>10</v>
      </c>
      <c r="D38" s="54" t="s">
        <v>14</v>
      </c>
      <c r="E38" s="54"/>
      <c r="F38" s="54"/>
      <c r="G38" s="54"/>
      <c r="H38" s="54"/>
      <c r="I38" s="54"/>
      <c r="J38" s="54"/>
      <c r="K38" s="54"/>
    </row>
    <row r="39" spans="1:11" ht="30.75" thickBot="1">
      <c r="A39" s="150"/>
      <c r="B39" s="163"/>
      <c r="C39" s="168"/>
      <c r="D39" s="74">
        <v>8</v>
      </c>
      <c r="E39" s="67">
        <v>9</v>
      </c>
      <c r="F39" s="67">
        <v>10</v>
      </c>
      <c r="G39" s="67">
        <v>12</v>
      </c>
      <c r="H39" s="67">
        <v>15</v>
      </c>
      <c r="I39" s="67">
        <v>18</v>
      </c>
      <c r="J39" s="67">
        <v>18</v>
      </c>
      <c r="K39" s="67">
        <v>22</v>
      </c>
    </row>
    <row r="40" spans="1:11" ht="30" customHeight="1">
      <c r="A40" s="153" t="s">
        <v>6</v>
      </c>
      <c r="B40" s="159"/>
      <c r="C40" s="58" t="s">
        <v>7</v>
      </c>
      <c r="D40" s="75">
        <f>(1/(2.5*1.25*0.008))*D41</f>
        <v>20400</v>
      </c>
      <c r="E40" s="66">
        <f>(1/(2.5*1.25*0.009))*E41</f>
        <v>18488.88888888889</v>
      </c>
      <c r="F40" s="66">
        <f>(1/(2.5*1.25*0.01))*F41</f>
        <v>20160</v>
      </c>
      <c r="G40" s="66">
        <f>(1/(2.5*1.25*0.012))*G41</f>
        <v>19200</v>
      </c>
      <c r="H40" s="66">
        <f>(1/(2.5*1.25*0.015))*H41</f>
        <v>18346.666666666664</v>
      </c>
      <c r="I40" s="66">
        <f>(1/(2.5*1.25*0.015))*I41</f>
        <v>21290.666666666664</v>
      </c>
      <c r="J40" s="66">
        <f>(1/(2.5*1.25*0.018))*J41</f>
        <v>18666.666666666668</v>
      </c>
      <c r="K40" s="66">
        <f>(1/(2.5*1.25*0.022))*K41</f>
        <v>18181.818181818184</v>
      </c>
    </row>
    <row r="41" spans="1:11" ht="30.75" thickBot="1">
      <c r="A41" s="160"/>
      <c r="B41" s="161"/>
      <c r="C41" s="13" t="s">
        <v>8</v>
      </c>
      <c r="D41" s="76">
        <v>510</v>
      </c>
      <c r="E41" s="64">
        <v>520</v>
      </c>
      <c r="F41" s="64">
        <v>630</v>
      </c>
      <c r="G41" s="64">
        <v>720</v>
      </c>
      <c r="H41" s="64">
        <v>860</v>
      </c>
      <c r="I41" s="64">
        <v>998</v>
      </c>
      <c r="J41" s="64">
        <v>1050</v>
      </c>
      <c r="K41" s="64">
        <v>1250</v>
      </c>
    </row>
    <row r="42" spans="1:11" ht="30" customHeight="1">
      <c r="A42" s="134" t="s">
        <v>15</v>
      </c>
      <c r="B42" s="135"/>
      <c r="C42" s="12" t="s">
        <v>7</v>
      </c>
      <c r="D42" s="77">
        <f>(1/(2.5*1.25*0.008))*D43</f>
        <v>17600</v>
      </c>
      <c r="E42" s="63">
        <f>(1/(2.5*1.25*0.009))*E43</f>
        <v>16000</v>
      </c>
      <c r="F42" s="63">
        <f>(1/(2.5*1.25*0.01))*F43</f>
        <v>18560</v>
      </c>
      <c r="G42" s="63">
        <f>(1/(2.5*1.25*0.012))*G43</f>
        <v>17333.333333333336</v>
      </c>
      <c r="H42" s="63">
        <f>(1/(2.5*1.25*0.015))*H43</f>
        <v>17280</v>
      </c>
      <c r="I42" s="63">
        <f>(1/(2.5*1.25*0.015))*I43</f>
        <v>19882.666666666664</v>
      </c>
      <c r="J42" s="63">
        <f>(1/(2.5*1.25*0.018))*J43</f>
        <v>17244.444444444445</v>
      </c>
      <c r="K42" s="63">
        <f>(1/(2.5*1.25*0.022))*K43</f>
        <v>17018.18181818182</v>
      </c>
    </row>
    <row r="43" spans="1:11" ht="30.75" thickBot="1">
      <c r="A43" s="136"/>
      <c r="B43" s="137"/>
      <c r="C43" s="14" t="s">
        <v>8</v>
      </c>
      <c r="D43" s="80">
        <v>440</v>
      </c>
      <c r="E43" s="81">
        <v>450</v>
      </c>
      <c r="F43" s="81">
        <v>580</v>
      </c>
      <c r="G43" s="81">
        <v>650</v>
      </c>
      <c r="H43" s="81">
        <v>810</v>
      </c>
      <c r="I43" s="81">
        <v>932</v>
      </c>
      <c r="J43" s="81">
        <v>970</v>
      </c>
      <c r="K43" s="81">
        <v>1170</v>
      </c>
    </row>
    <row r="44" spans="1:11" ht="30">
      <c r="A44" s="157" t="s">
        <v>16</v>
      </c>
      <c r="B44" s="72"/>
      <c r="C44" s="38" t="s">
        <v>7</v>
      </c>
      <c r="D44" s="65">
        <f>(1/(2.5*1.25*0.008))*D45</f>
        <v>17000</v>
      </c>
      <c r="E44" s="63">
        <f>(1/(2.5*1.25*0.009))*E45</f>
        <v>15466.666666666668</v>
      </c>
      <c r="F44" s="63">
        <f>(1/(2.5*1.25*0.001))*F45</f>
        <v>172800</v>
      </c>
      <c r="G44" s="63">
        <f>(1/(2.5*1.25*0.012))*G45</f>
        <v>16533.333333333336</v>
      </c>
      <c r="H44" s="63">
        <f>(1/(2.5*1.25*0.015))*H45</f>
        <v>16426.666666666664</v>
      </c>
      <c r="I44" s="63">
        <f>(1/(2.5*1.25*0.008))*I45</f>
        <v>0</v>
      </c>
      <c r="J44" s="63">
        <f>(1/(2.5*1.25*0.018))*J45</f>
        <v>16533.333333333336</v>
      </c>
      <c r="K44" s="63">
        <f>(1/(2.5*1.25*0.022))*K45</f>
        <v>16436.363636363636</v>
      </c>
    </row>
    <row r="45" spans="1:11" ht="30.75" thickBot="1">
      <c r="A45" s="158"/>
      <c r="B45" s="73"/>
      <c r="C45" s="39" t="s">
        <v>8</v>
      </c>
      <c r="D45" s="82">
        <v>425</v>
      </c>
      <c r="E45" s="30">
        <v>435</v>
      </c>
      <c r="F45" s="30">
        <v>540</v>
      </c>
      <c r="G45" s="30">
        <v>620</v>
      </c>
      <c r="H45" s="30">
        <v>770</v>
      </c>
      <c r="I45" s="30"/>
      <c r="J45" s="30">
        <v>930</v>
      </c>
      <c r="K45" s="30">
        <v>1130</v>
      </c>
    </row>
    <row r="46" spans="1:11" ht="30">
      <c r="A46" s="134" t="s">
        <v>9</v>
      </c>
      <c r="B46" s="135"/>
      <c r="C46" s="12" t="s">
        <v>7</v>
      </c>
      <c r="D46" s="78">
        <f>D47*2.5*1.25*0.008</f>
        <v>2.1</v>
      </c>
      <c r="E46" s="25">
        <f>E47*2.5*1.25*0.009</f>
        <v>2.109375</v>
      </c>
      <c r="F46" s="25">
        <f>F47*2.5*1.25*0.01</f>
        <v>2.15625</v>
      </c>
      <c r="G46" s="25">
        <f>G47*2.5*1.25*0.012</f>
        <v>2.2125</v>
      </c>
      <c r="H46" s="25">
        <f>H47*2.5*1.25*0.015</f>
        <v>2.203125</v>
      </c>
      <c r="I46" s="25">
        <f>I47*2.5*1.25*0.015</f>
        <v>1.828125</v>
      </c>
      <c r="J46" s="25">
        <f>J47*2.5*1.25*0.018</f>
        <v>2.1937499999999996</v>
      </c>
      <c r="K46" s="25">
        <f>K47*2.5*1.25*0.022</f>
        <v>2.1999999999999997</v>
      </c>
    </row>
    <row r="47" spans="1:11" ht="35.25" customHeight="1" thickBot="1">
      <c r="A47" s="136"/>
      <c r="B47" s="137"/>
      <c r="C47" s="14" t="s">
        <v>8</v>
      </c>
      <c r="D47" s="79">
        <v>84</v>
      </c>
      <c r="E47" s="41">
        <v>75</v>
      </c>
      <c r="F47" s="41">
        <v>69</v>
      </c>
      <c r="G47" s="41">
        <v>59</v>
      </c>
      <c r="H47" s="41">
        <v>47</v>
      </c>
      <c r="I47" s="41">
        <v>39</v>
      </c>
      <c r="J47" s="41">
        <v>39</v>
      </c>
      <c r="K47" s="41">
        <v>32</v>
      </c>
    </row>
    <row r="48" spans="1:3" ht="35.25" customHeight="1">
      <c r="A48" s="69"/>
      <c r="B48" s="68"/>
      <c r="C48" s="68"/>
    </row>
    <row r="49" spans="1:4" ht="27.75">
      <c r="A49" s="57"/>
      <c r="B49" s="10"/>
      <c r="C49" s="10"/>
      <c r="D49" s="11"/>
    </row>
    <row r="50" spans="1:4" ht="27.75">
      <c r="A50" s="57"/>
      <c r="B50" s="10"/>
      <c r="C50" s="10"/>
      <c r="D50" s="11"/>
    </row>
    <row r="51" ht="29.25">
      <c r="A51" s="45" t="s">
        <v>0</v>
      </c>
    </row>
    <row r="61" spans="3:8" ht="64.5" customHeight="1">
      <c r="C61" s="139"/>
      <c r="D61" s="139"/>
      <c r="E61" s="139"/>
      <c r="G61" s="140"/>
      <c r="H61" s="140"/>
    </row>
    <row r="65" ht="37.5" customHeight="1"/>
    <row r="67" spans="3:8" ht="30.75">
      <c r="C67" s="70" t="s">
        <v>18</v>
      </c>
      <c r="H67" s="49" t="s">
        <v>19</v>
      </c>
    </row>
    <row r="68" spans="3:8" ht="30.75">
      <c r="C68" s="46"/>
      <c r="D68" s="47"/>
      <c r="E68" s="48"/>
      <c r="H68" s="49"/>
    </row>
    <row r="69" spans="3:8" ht="30.75">
      <c r="C69" s="46" t="s">
        <v>27</v>
      </c>
      <c r="D69" s="47"/>
      <c r="E69" s="48"/>
      <c r="H69" s="49" t="s">
        <v>28</v>
      </c>
    </row>
    <row r="70" spans="3:8" ht="30.75">
      <c r="C70" s="46"/>
      <c r="D70" s="47"/>
      <c r="E70" s="48"/>
      <c r="H70" s="49"/>
    </row>
    <row r="71" spans="3:8" ht="30.75">
      <c r="C71" s="44" t="s">
        <v>20</v>
      </c>
      <c r="D71" s="47"/>
      <c r="E71" s="48"/>
      <c r="H71" s="49" t="s">
        <v>21</v>
      </c>
    </row>
  </sheetData>
  <sheetProtection/>
  <mergeCells count="29">
    <mergeCell ref="G6:K6"/>
    <mergeCell ref="F7:K7"/>
    <mergeCell ref="F8:G8"/>
    <mergeCell ref="F9:K9"/>
    <mergeCell ref="A16:K16"/>
    <mergeCell ref="C38:C39"/>
    <mergeCell ref="A24:B25"/>
    <mergeCell ref="A22:B23"/>
    <mergeCell ref="C20:C21"/>
    <mergeCell ref="D20:G20"/>
    <mergeCell ref="A15:K15"/>
    <mergeCell ref="A20:B21"/>
    <mergeCell ref="A26:A27"/>
    <mergeCell ref="A28:B29"/>
    <mergeCell ref="A36:K36"/>
    <mergeCell ref="A44:A45"/>
    <mergeCell ref="A40:B41"/>
    <mergeCell ref="A42:B43"/>
    <mergeCell ref="A38:B39"/>
    <mergeCell ref="A46:B47"/>
    <mergeCell ref="A18:G18"/>
    <mergeCell ref="C61:E61"/>
    <mergeCell ref="G61:H61"/>
    <mergeCell ref="A1:K1"/>
    <mergeCell ref="B3:K3"/>
    <mergeCell ref="B17:K17"/>
    <mergeCell ref="B12:K12"/>
    <mergeCell ref="B14:K14"/>
    <mergeCell ref="G5:K5"/>
  </mergeCells>
  <hyperlinks>
    <hyperlink ref="B3" r:id="rId1" display="http://www.tdvostok.ru"/>
  </hyperlinks>
  <printOptions/>
  <pageMargins left="0.57" right="0.26" top="0.4" bottom="0.34" header="0.5" footer="0.5"/>
  <pageSetup fitToHeight="1" fitToWidth="1" horizontalDpi="1200" verticalDpi="1200" orientation="portrait" paperSize="9" scale="3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K88"/>
  <sheetViews>
    <sheetView view="pageBreakPreview" zoomScale="50" zoomScaleNormal="40" zoomScaleSheetLayoutView="50" zoomScalePageLayoutView="0" workbookViewId="0" topLeftCell="A20">
      <selection activeCell="F65" sqref="F65"/>
    </sheetView>
  </sheetViews>
  <sheetFormatPr defaultColWidth="9.140625" defaultRowHeight="12.75"/>
  <cols>
    <col min="1" max="1" width="40.28125" style="2" customWidth="1"/>
    <col min="2" max="2" width="1.7109375" style="20" hidden="1" customWidth="1"/>
    <col min="3" max="3" width="29.140625" style="20" customWidth="1"/>
    <col min="4" max="4" width="24.57421875" style="8" customWidth="1"/>
    <col min="5" max="5" width="26.7109375" style="9" customWidth="1"/>
    <col min="6" max="6" width="26.140625" style="0" customWidth="1"/>
    <col min="7" max="7" width="24.28125" style="0" customWidth="1"/>
    <col min="8" max="8" width="14.00390625" style="0" hidden="1" customWidth="1"/>
    <col min="9" max="9" width="25.57421875" style="0" customWidth="1"/>
    <col min="10" max="10" width="25.140625" style="0" customWidth="1"/>
    <col min="16" max="16" width="22.57421875" style="0" customWidth="1"/>
  </cols>
  <sheetData>
    <row r="16" spans="1:10" ht="30.75">
      <c r="A16" s="141" t="s">
        <v>31</v>
      </c>
      <c r="B16" s="141"/>
      <c r="C16" s="141"/>
      <c r="D16" s="141"/>
      <c r="E16" s="141"/>
      <c r="F16" s="141"/>
      <c r="G16" s="141"/>
      <c r="H16" s="141"/>
      <c r="I16" s="141"/>
      <c r="J16" s="141"/>
    </row>
    <row r="17" spans="2:10" ht="12.75">
      <c r="B17" s="2"/>
      <c r="C17" s="3"/>
      <c r="D17" s="3"/>
      <c r="E17" s="3"/>
      <c r="F17" s="3"/>
      <c r="G17" s="3"/>
      <c r="H17" s="3"/>
      <c r="I17" s="3"/>
      <c r="J17" s="3"/>
    </row>
    <row r="18" spans="2:10" ht="36" customHeight="1">
      <c r="B18" s="142"/>
      <c r="C18" s="142"/>
      <c r="D18" s="142"/>
      <c r="E18" s="142"/>
      <c r="F18" s="142"/>
      <c r="G18" s="142"/>
      <c r="H18" s="142"/>
      <c r="I18" s="142"/>
      <c r="J18" s="142"/>
    </row>
    <row r="19" spans="2:10" ht="36" customHeight="1">
      <c r="B19" s="51"/>
      <c r="C19" s="51"/>
      <c r="D19" s="51"/>
      <c r="E19" s="51"/>
      <c r="F19" s="51"/>
      <c r="G19" s="51"/>
      <c r="H19" s="51"/>
      <c r="I19" s="51"/>
      <c r="J19" s="51"/>
    </row>
    <row r="20" spans="2:11" ht="30.75">
      <c r="B20" s="4"/>
      <c r="C20" s="5"/>
      <c r="D20" s="5"/>
      <c r="E20" s="5"/>
      <c r="F20" s="146"/>
      <c r="G20" s="146"/>
      <c r="H20" s="146"/>
      <c r="I20" s="146"/>
      <c r="J20" s="146"/>
      <c r="K20" s="22"/>
    </row>
    <row r="21" spans="2:11" ht="30.75">
      <c r="B21" s="4"/>
      <c r="C21" s="5"/>
      <c r="D21" s="5"/>
      <c r="E21" s="5"/>
      <c r="F21" s="146" t="s">
        <v>23</v>
      </c>
      <c r="G21" s="146"/>
      <c r="H21" s="146"/>
      <c r="I21" s="146"/>
      <c r="J21" s="146"/>
      <c r="K21" s="21"/>
    </row>
    <row r="22" spans="2:11" ht="12.75" customHeight="1">
      <c r="B22" s="4"/>
      <c r="C22" s="5"/>
      <c r="D22" s="5"/>
      <c r="E22" s="5"/>
      <c r="F22" s="164"/>
      <c r="G22" s="164"/>
      <c r="H22" s="164"/>
      <c r="I22" s="164"/>
      <c r="J22" s="164"/>
      <c r="K22" s="22"/>
    </row>
    <row r="23" spans="2:11" ht="30.75">
      <c r="B23" s="4"/>
      <c r="C23" s="5"/>
      <c r="D23" s="5"/>
      <c r="E23" s="5"/>
      <c r="F23" s="93"/>
      <c r="G23" s="1"/>
      <c r="H23" s="1"/>
      <c r="I23" s="1"/>
      <c r="J23" s="56" t="s">
        <v>36</v>
      </c>
      <c r="K23" s="22"/>
    </row>
    <row r="24" spans="2:11" ht="6.75" customHeight="1">
      <c r="B24" s="4"/>
      <c r="C24" s="5"/>
      <c r="D24" s="5"/>
      <c r="E24" s="5"/>
      <c r="F24" s="166"/>
      <c r="G24" s="166"/>
      <c r="H24" s="166"/>
      <c r="I24" s="166"/>
      <c r="J24" s="166"/>
      <c r="K24" s="22"/>
    </row>
    <row r="25" spans="2:11" ht="30.75">
      <c r="B25" s="4"/>
      <c r="C25" s="5"/>
      <c r="D25" s="5"/>
      <c r="E25" s="5"/>
      <c r="F25" s="56"/>
      <c r="G25" s="56"/>
      <c r="H25" s="56"/>
      <c r="I25" s="56"/>
      <c r="J25" s="56" t="s">
        <v>37</v>
      </c>
      <c r="K25" s="22"/>
    </row>
    <row r="26" spans="2:11" ht="30.75">
      <c r="B26" s="4"/>
      <c r="C26" s="5"/>
      <c r="D26" s="5"/>
      <c r="E26" s="5"/>
      <c r="F26" s="56"/>
      <c r="G26" s="56"/>
      <c r="H26" s="56"/>
      <c r="I26" s="56"/>
      <c r="J26" s="56"/>
      <c r="K26" s="22"/>
    </row>
    <row r="27" spans="2:10" ht="62.25" customHeight="1">
      <c r="B27" s="144" t="s">
        <v>2</v>
      </c>
      <c r="C27" s="144"/>
      <c r="D27" s="144"/>
      <c r="E27" s="144"/>
      <c r="F27" s="144"/>
      <c r="G27" s="144"/>
      <c r="H27" s="144"/>
      <c r="I27" s="144"/>
      <c r="J27" s="144"/>
    </row>
    <row r="28" spans="2:10" ht="10.5" customHeight="1">
      <c r="B28" s="6"/>
      <c r="C28" s="7"/>
      <c r="D28" s="7"/>
      <c r="E28" s="7"/>
      <c r="F28" s="7"/>
      <c r="G28" s="7"/>
      <c r="H28" s="7"/>
      <c r="I28" s="7"/>
      <c r="J28" s="7"/>
    </row>
    <row r="29" spans="2:10" ht="48" customHeight="1">
      <c r="B29" s="145" t="s">
        <v>3</v>
      </c>
      <c r="C29" s="145"/>
      <c r="D29" s="145"/>
      <c r="E29" s="145"/>
      <c r="F29" s="145"/>
      <c r="G29" s="145"/>
      <c r="H29" s="145"/>
      <c r="I29" s="145"/>
      <c r="J29" s="145"/>
    </row>
    <row r="30" spans="1:10" ht="38.25" customHeight="1">
      <c r="A30" s="147" t="s">
        <v>17</v>
      </c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34.5" customHeight="1">
      <c r="A31" s="145" t="s">
        <v>35</v>
      </c>
      <c r="B31" s="145"/>
      <c r="C31" s="145"/>
      <c r="D31" s="145"/>
      <c r="E31" s="145"/>
      <c r="F31" s="145"/>
      <c r="G31" s="145"/>
      <c r="H31" s="145"/>
      <c r="I31" s="145"/>
      <c r="J31" s="145"/>
    </row>
    <row r="32" spans="2:10" ht="27.75">
      <c r="B32" s="143"/>
      <c r="C32" s="143"/>
      <c r="D32" s="143"/>
      <c r="E32" s="143"/>
      <c r="F32" s="143"/>
      <c r="G32" s="143"/>
      <c r="H32" s="143"/>
      <c r="I32" s="143"/>
      <c r="J32" s="143"/>
    </row>
    <row r="33" spans="1:10" s="21" customFormat="1" ht="41.25" customHeight="1" hidden="1">
      <c r="A33" s="138" t="s">
        <v>13</v>
      </c>
      <c r="B33" s="138"/>
      <c r="C33" s="138"/>
      <c r="D33" s="138"/>
      <c r="E33" s="138"/>
      <c r="F33" s="138"/>
      <c r="G33" s="59"/>
      <c r="H33" s="59"/>
      <c r="I33" s="59"/>
      <c r="J33" s="59"/>
    </row>
    <row r="34" spans="1:10" ht="21" customHeight="1" hidden="1" thickBot="1">
      <c r="A34"/>
      <c r="B34" s="15"/>
      <c r="C34" s="16"/>
      <c r="D34" s="17"/>
      <c r="E34" s="16"/>
      <c r="F34" s="18"/>
      <c r="G34" s="18"/>
      <c r="H34" s="18"/>
      <c r="I34" s="18"/>
      <c r="J34" s="19"/>
    </row>
    <row r="35" spans="1:10" ht="54" customHeight="1" hidden="1">
      <c r="A35" s="148" t="s">
        <v>5</v>
      </c>
      <c r="B35" s="149"/>
      <c r="C35" s="167" t="s">
        <v>10</v>
      </c>
      <c r="D35" s="171" t="s">
        <v>4</v>
      </c>
      <c r="E35" s="172"/>
      <c r="F35" s="173"/>
      <c r="J35" s="19"/>
    </row>
    <row r="36" spans="1:10" ht="30.75" hidden="1" thickBot="1">
      <c r="A36" s="150"/>
      <c r="B36" s="151"/>
      <c r="C36" s="168"/>
      <c r="D36" s="50">
        <v>9.5</v>
      </c>
      <c r="E36" s="23">
        <v>12</v>
      </c>
      <c r="F36" s="24">
        <v>18</v>
      </c>
      <c r="J36" s="19"/>
    </row>
    <row r="37" spans="1:10" ht="30" customHeight="1" hidden="1">
      <c r="A37" s="153" t="s">
        <v>6</v>
      </c>
      <c r="B37" s="154"/>
      <c r="C37" s="12" t="s">
        <v>7</v>
      </c>
      <c r="D37" s="53">
        <v>18634.72</v>
      </c>
      <c r="E37" s="35">
        <v>16905.96</v>
      </c>
      <c r="F37" s="36">
        <v>17393.771089014303</v>
      </c>
      <c r="J37" s="19"/>
    </row>
    <row r="38" spans="1:10" ht="30.75" hidden="1" thickBot="1">
      <c r="A38" s="155"/>
      <c r="B38" s="156"/>
      <c r="C38" s="43" t="s">
        <v>8</v>
      </c>
      <c r="D38" s="52">
        <v>527</v>
      </c>
      <c r="E38" s="32">
        <v>604</v>
      </c>
      <c r="F38" s="34">
        <v>932</v>
      </c>
      <c r="J38" s="19"/>
    </row>
    <row r="39" spans="1:10" ht="30" customHeight="1" hidden="1">
      <c r="A39" s="134" t="s">
        <v>15</v>
      </c>
      <c r="B39" s="169"/>
      <c r="C39" s="38" t="s">
        <v>7</v>
      </c>
      <c r="D39" s="35">
        <v>17255.68</v>
      </c>
      <c r="E39" s="27">
        <v>16178.22</v>
      </c>
      <c r="F39" s="28">
        <v>16106.0348174027</v>
      </c>
      <c r="J39" s="19"/>
    </row>
    <row r="40" spans="1:10" ht="30.75" hidden="1" thickBot="1">
      <c r="A40" s="136"/>
      <c r="B40" s="170"/>
      <c r="C40" s="14" t="s">
        <v>8</v>
      </c>
      <c r="D40" s="29">
        <v>488</v>
      </c>
      <c r="E40" s="30">
        <v>578</v>
      </c>
      <c r="F40" s="31">
        <v>863</v>
      </c>
      <c r="J40" s="19"/>
    </row>
    <row r="41" spans="1:10" ht="30" hidden="1">
      <c r="A41" s="152" t="s">
        <v>16</v>
      </c>
      <c r="B41" s="17"/>
      <c r="C41" s="38" t="s">
        <v>7</v>
      </c>
      <c r="D41" s="35">
        <v>17255.68</v>
      </c>
      <c r="E41" s="27">
        <v>16178.22</v>
      </c>
      <c r="F41" s="28">
        <v>16106.03481740273</v>
      </c>
      <c r="J41" s="19"/>
    </row>
    <row r="42" spans="1:10" ht="30.75" hidden="1" thickBot="1">
      <c r="A42" s="152"/>
      <c r="B42" s="17"/>
      <c r="C42" s="14" t="s">
        <v>8</v>
      </c>
      <c r="D42" s="62">
        <v>478</v>
      </c>
      <c r="E42" s="60">
        <v>568</v>
      </c>
      <c r="F42" s="61">
        <v>853</v>
      </c>
      <c r="J42" s="19"/>
    </row>
    <row r="43" spans="1:10" ht="30" hidden="1">
      <c r="A43" s="153" t="s">
        <v>9</v>
      </c>
      <c r="B43" s="154"/>
      <c r="C43" s="38" t="s">
        <v>7</v>
      </c>
      <c r="D43" s="37">
        <f>D44*2.44*1.22*0.01</f>
        <v>2.7386559999999998</v>
      </c>
      <c r="E43" s="25">
        <f>E44*2.44*1.22*0.012</f>
        <v>2.67912</v>
      </c>
      <c r="F43" s="26">
        <f>F44*2.44*1.22*0.018</f>
        <v>2.6791199999999997</v>
      </c>
      <c r="J43" s="19"/>
    </row>
    <row r="44" spans="1:10" ht="30.75" hidden="1" thickBot="1">
      <c r="A44" s="155"/>
      <c r="B44" s="156"/>
      <c r="C44" s="39" t="s">
        <v>8</v>
      </c>
      <c r="D44" s="40">
        <v>92</v>
      </c>
      <c r="E44" s="41">
        <v>75</v>
      </c>
      <c r="F44" s="42">
        <v>50</v>
      </c>
      <c r="J44" s="19"/>
    </row>
    <row r="45" spans="1:10" ht="30">
      <c r="A45" s="17"/>
      <c r="B45" s="17"/>
      <c r="C45" s="16"/>
      <c r="D45" s="71"/>
      <c r="E45" s="71"/>
      <c r="F45" s="71"/>
      <c r="J45" s="19"/>
    </row>
    <row r="46" spans="1:10" ht="30">
      <c r="A46" s="17"/>
      <c r="B46" s="17"/>
      <c r="C46" s="16"/>
      <c r="D46" s="71"/>
      <c r="E46" s="71"/>
      <c r="F46" s="71"/>
      <c r="J46" s="19"/>
    </row>
    <row r="47" spans="1:10" ht="30">
      <c r="A47" s="17"/>
      <c r="B47" s="17"/>
      <c r="C47" s="16"/>
      <c r="D47" s="71"/>
      <c r="E47" s="71"/>
      <c r="F47" s="71"/>
      <c r="J47" s="19"/>
    </row>
    <row r="48" spans="1:10" ht="30">
      <c r="A48" s="17"/>
      <c r="B48" s="17"/>
      <c r="C48" s="16"/>
      <c r="D48" s="71"/>
      <c r="E48" s="71"/>
      <c r="F48" s="71"/>
      <c r="J48" s="19"/>
    </row>
    <row r="49" spans="1:10" ht="30" customHeight="1">
      <c r="A49" s="138" t="s">
        <v>11</v>
      </c>
      <c r="B49" s="138"/>
      <c r="C49" s="138"/>
      <c r="D49" s="138"/>
      <c r="E49" s="138"/>
      <c r="F49" s="138"/>
      <c r="G49" s="138"/>
      <c r="H49" s="138"/>
      <c r="I49" s="138"/>
      <c r="J49" s="138"/>
    </row>
    <row r="50" ht="13.5" thickBot="1"/>
    <row r="51" spans="1:10" ht="30" customHeight="1" thickBot="1">
      <c r="A51" s="148" t="s">
        <v>5</v>
      </c>
      <c r="B51" s="162"/>
      <c r="C51" s="167" t="s">
        <v>10</v>
      </c>
      <c r="D51" s="54" t="s">
        <v>14</v>
      </c>
      <c r="E51" s="54"/>
      <c r="F51" s="54"/>
      <c r="G51" s="54"/>
      <c r="H51" s="54"/>
      <c r="I51" s="54"/>
      <c r="J51" s="54"/>
    </row>
    <row r="52" spans="1:10" ht="30.75" thickBot="1">
      <c r="A52" s="150"/>
      <c r="B52" s="163"/>
      <c r="C52" s="168"/>
      <c r="D52" s="74">
        <v>8</v>
      </c>
      <c r="E52" s="67">
        <v>9</v>
      </c>
      <c r="F52" s="67">
        <v>12</v>
      </c>
      <c r="G52" s="67">
        <v>15</v>
      </c>
      <c r="H52" s="67">
        <v>18</v>
      </c>
      <c r="I52" s="67">
        <v>18</v>
      </c>
      <c r="J52" s="67">
        <v>22</v>
      </c>
    </row>
    <row r="53" spans="1:10" ht="30" customHeight="1">
      <c r="A53" s="153" t="s">
        <v>6</v>
      </c>
      <c r="B53" s="159"/>
      <c r="C53" s="58" t="s">
        <v>7</v>
      </c>
      <c r="D53" s="75">
        <f>(1/(2.5*1.25*0.008))*D54</f>
        <v>22400</v>
      </c>
      <c r="E53" s="66">
        <f>(1/(2.5*1.25*0.009))*E54</f>
        <v>21333.333333333336</v>
      </c>
      <c r="F53" s="66">
        <f>(1/(2.5*1.25*0.012))*F54</f>
        <v>21333.333333333336</v>
      </c>
      <c r="G53" s="66">
        <f>(1/(2.5*1.25*0.015))*G54</f>
        <v>21760</v>
      </c>
      <c r="H53" s="66">
        <f>(1/(2.5*1.25*0.015))*H54</f>
        <v>21290.666666666664</v>
      </c>
      <c r="I53" s="66">
        <f>(1/(2.5*1.25*0.018))*I54</f>
        <v>22222.222222222223</v>
      </c>
      <c r="J53" s="66">
        <f>(1/(2.5*1.25*0.022))*J54</f>
        <v>22109.09090909091</v>
      </c>
    </row>
    <row r="54" spans="1:10" ht="30.75" thickBot="1">
      <c r="A54" s="160"/>
      <c r="B54" s="161"/>
      <c r="C54" s="13" t="s">
        <v>8</v>
      </c>
      <c r="D54" s="76">
        <v>560</v>
      </c>
      <c r="E54" s="64">
        <v>600</v>
      </c>
      <c r="F54" s="64">
        <v>800</v>
      </c>
      <c r="G54" s="64">
        <v>1020</v>
      </c>
      <c r="H54" s="64">
        <v>998</v>
      </c>
      <c r="I54" s="64">
        <v>1250</v>
      </c>
      <c r="J54" s="64">
        <v>1520</v>
      </c>
    </row>
    <row r="55" spans="1:10" ht="30" customHeight="1">
      <c r="A55" s="134" t="s">
        <v>15</v>
      </c>
      <c r="B55" s="135"/>
      <c r="C55" s="12" t="s">
        <v>7</v>
      </c>
      <c r="D55" s="77">
        <f>(1/(2.5*1.25*0.008))*D56</f>
        <v>21200</v>
      </c>
      <c r="E55" s="63">
        <f>(1/(2.5*1.25*0.009))*E56</f>
        <v>20266.666666666668</v>
      </c>
      <c r="F55" s="63">
        <f>(1/(2.5*1.25*0.012))*F56</f>
        <v>20533.333333333336</v>
      </c>
      <c r="G55" s="63">
        <f>(1/(2.5*1.25*0.015))*G56</f>
        <v>20693.333333333332</v>
      </c>
      <c r="H55" s="63">
        <f>(1/(2.5*1.25*0.015))*H56</f>
        <v>19882.666666666664</v>
      </c>
      <c r="I55" s="63">
        <f>(1/(2.5*1.25*0.018))*I56</f>
        <v>21333.333333333336</v>
      </c>
      <c r="J55" s="63">
        <f>(1/(2.5*1.25*0.022))*J56</f>
        <v>21381.818181818184</v>
      </c>
    </row>
    <row r="56" spans="1:10" ht="30.75" thickBot="1">
      <c r="A56" s="136"/>
      <c r="B56" s="137"/>
      <c r="C56" s="14" t="s">
        <v>8</v>
      </c>
      <c r="D56" s="80">
        <v>530</v>
      </c>
      <c r="E56" s="81">
        <v>570</v>
      </c>
      <c r="F56" s="81">
        <v>770</v>
      </c>
      <c r="G56" s="81">
        <v>970</v>
      </c>
      <c r="H56" s="81">
        <v>932</v>
      </c>
      <c r="I56" s="81">
        <v>1200</v>
      </c>
      <c r="J56" s="81">
        <v>1470</v>
      </c>
    </row>
    <row r="57" spans="1:10" ht="30">
      <c r="A57" s="157" t="s">
        <v>16</v>
      </c>
      <c r="B57" s="72"/>
      <c r="C57" s="38" t="s">
        <v>7</v>
      </c>
      <c r="D57" s="65">
        <f>(1/(2.5*1.25*0.008))*D58</f>
        <v>20600</v>
      </c>
      <c r="E57" s="63">
        <f>(1/(2.5*1.25*0.009))*E58</f>
        <v>19555.555555555555</v>
      </c>
      <c r="F57" s="63">
        <f>(1/(2.5*1.25*0.012))*F58</f>
        <v>19333.333333333336</v>
      </c>
      <c r="G57" s="63">
        <f>(1/(2.5*1.25*0.015))*G58</f>
        <v>19733.333333333332</v>
      </c>
      <c r="H57" s="63">
        <f>(1/(2.5*1.25*0.008))*H58</f>
        <v>0</v>
      </c>
      <c r="I57" s="63">
        <f>(1/(2.5*1.25*0.018))*I58</f>
        <v>20444.444444444445</v>
      </c>
      <c r="J57" s="63">
        <f>(1/(2.5*1.25*0.022))*J58</f>
        <v>20654.545454545456</v>
      </c>
    </row>
    <row r="58" spans="1:10" ht="30.75" thickBot="1">
      <c r="A58" s="158"/>
      <c r="B58" s="73"/>
      <c r="C58" s="39" t="s">
        <v>8</v>
      </c>
      <c r="D58" s="82">
        <v>515</v>
      </c>
      <c r="E58" s="30">
        <v>550</v>
      </c>
      <c r="F58" s="30">
        <v>725</v>
      </c>
      <c r="G58" s="30">
        <v>925</v>
      </c>
      <c r="H58" s="30"/>
      <c r="I58" s="30">
        <v>1150</v>
      </c>
      <c r="J58" s="30">
        <v>1420</v>
      </c>
    </row>
    <row r="59" spans="1:10" ht="30">
      <c r="A59" s="134" t="s">
        <v>9</v>
      </c>
      <c r="B59" s="135"/>
      <c r="C59" s="12" t="s">
        <v>7</v>
      </c>
      <c r="D59" s="78">
        <f>D60*2.5*1.25*0.008</f>
        <v>2.1</v>
      </c>
      <c r="E59" s="25">
        <f>E60*2.5*1.25*0.009</f>
        <v>2.109375</v>
      </c>
      <c r="F59" s="25">
        <f>F60*2.5*1.25*0.012</f>
        <v>2.2125</v>
      </c>
      <c r="G59" s="25">
        <f>G60*2.5*1.25*0.015</f>
        <v>2.203125</v>
      </c>
      <c r="H59" s="25">
        <f>H60*2.5*1.25*0.015</f>
        <v>1.828125</v>
      </c>
      <c r="I59" s="25">
        <f>I60*2.5*1.25*0.018</f>
        <v>2.1937499999999996</v>
      </c>
      <c r="J59" s="25">
        <f>J60*2.5*1.25*0.022</f>
        <v>2.1999999999999997</v>
      </c>
    </row>
    <row r="60" spans="1:10" ht="35.25" customHeight="1" thickBot="1">
      <c r="A60" s="136"/>
      <c r="B60" s="137"/>
      <c r="C60" s="14" t="s">
        <v>8</v>
      </c>
      <c r="D60" s="79">
        <v>84</v>
      </c>
      <c r="E60" s="41">
        <v>75</v>
      </c>
      <c r="F60" s="41">
        <v>59</v>
      </c>
      <c r="G60" s="41">
        <v>47</v>
      </c>
      <c r="H60" s="41">
        <v>39</v>
      </c>
      <c r="I60" s="41">
        <v>39</v>
      </c>
      <c r="J60" s="41">
        <v>32</v>
      </c>
    </row>
    <row r="61" spans="1:3" ht="35.25" customHeight="1">
      <c r="A61" s="69"/>
      <c r="B61" s="68"/>
      <c r="C61" s="68"/>
    </row>
    <row r="62" spans="1:10" ht="30.75">
      <c r="A62" s="138" t="s">
        <v>32</v>
      </c>
      <c r="B62" s="138"/>
      <c r="C62" s="138"/>
      <c r="D62" s="138"/>
      <c r="E62" s="138"/>
      <c r="F62" s="138"/>
      <c r="G62" s="138"/>
      <c r="H62" s="138"/>
      <c r="I62" s="138"/>
      <c r="J62" s="138"/>
    </row>
    <row r="63" spans="1:4" ht="28.5" thickBot="1">
      <c r="A63" s="57"/>
      <c r="B63" s="10"/>
      <c r="C63" s="10"/>
      <c r="D63" s="11"/>
    </row>
    <row r="64" spans="1:4" ht="30.75" thickBot="1">
      <c r="A64" s="148" t="s">
        <v>5</v>
      </c>
      <c r="B64" s="162"/>
      <c r="C64" s="167" t="s">
        <v>10</v>
      </c>
      <c r="D64" s="83" t="s">
        <v>33</v>
      </c>
    </row>
    <row r="65" spans="1:4" ht="30.75" thickBot="1">
      <c r="A65" s="150"/>
      <c r="B65" s="163"/>
      <c r="C65" s="168"/>
      <c r="D65" s="84">
        <v>12</v>
      </c>
    </row>
    <row r="66" spans="1:4" ht="30">
      <c r="A66" s="153" t="s">
        <v>6</v>
      </c>
      <c r="B66" s="159"/>
      <c r="C66" s="58" t="s">
        <v>7</v>
      </c>
      <c r="D66" s="85">
        <f>(1/(2.8*1.25*0.012))*D67</f>
        <v>21666.666666666664</v>
      </c>
    </row>
    <row r="67" spans="1:4" ht="30.75" thickBot="1">
      <c r="A67" s="160"/>
      <c r="B67" s="161"/>
      <c r="C67" s="13" t="s">
        <v>8</v>
      </c>
      <c r="D67" s="86">
        <v>910</v>
      </c>
    </row>
    <row r="68" spans="1:4" ht="30">
      <c r="A68" s="134" t="s">
        <v>15</v>
      </c>
      <c r="B68" s="135"/>
      <c r="C68" s="12" t="s">
        <v>7</v>
      </c>
      <c r="D68" s="87">
        <f>(1/(2.8*1.25*0.012))*D69</f>
        <v>20714.28571428571</v>
      </c>
    </row>
    <row r="69" spans="1:4" ht="30.75" thickBot="1">
      <c r="A69" s="136"/>
      <c r="B69" s="137"/>
      <c r="C69" s="14" t="s">
        <v>8</v>
      </c>
      <c r="D69" s="88">
        <v>870</v>
      </c>
    </row>
    <row r="70" spans="1:4" ht="30">
      <c r="A70" s="157" t="s">
        <v>16</v>
      </c>
      <c r="B70" s="72"/>
      <c r="C70" s="38" t="s">
        <v>7</v>
      </c>
      <c r="D70" s="89">
        <f>(1/(2.8*1.25*0.012))*D71</f>
        <v>20238.095238095237</v>
      </c>
    </row>
    <row r="71" spans="1:4" ht="30.75" thickBot="1">
      <c r="A71" s="158"/>
      <c r="B71" s="73"/>
      <c r="C71" s="39" t="s">
        <v>8</v>
      </c>
      <c r="D71" s="90">
        <v>850</v>
      </c>
    </row>
    <row r="72" spans="1:4" ht="30">
      <c r="A72" s="134" t="s">
        <v>9</v>
      </c>
      <c r="B72" s="135"/>
      <c r="C72" s="12" t="s">
        <v>7</v>
      </c>
      <c r="D72" s="91">
        <f>D73*2.8*1.25*0.012</f>
        <v>2.478</v>
      </c>
    </row>
    <row r="73" spans="1:4" ht="30.75" thickBot="1">
      <c r="A73" s="136"/>
      <c r="B73" s="137"/>
      <c r="C73" s="14" t="s">
        <v>8</v>
      </c>
      <c r="D73" s="92">
        <v>59</v>
      </c>
    </row>
    <row r="74" spans="1:4" ht="27.75">
      <c r="A74" s="57"/>
      <c r="B74" s="10"/>
      <c r="C74" s="10"/>
      <c r="D74" s="11"/>
    </row>
    <row r="75" ht="29.25">
      <c r="A75" s="45" t="s">
        <v>0</v>
      </c>
    </row>
    <row r="82" ht="37.5" customHeight="1"/>
    <row r="84" spans="3:7" ht="30.75">
      <c r="C84" s="70" t="s">
        <v>18</v>
      </c>
      <c r="G84" s="49" t="s">
        <v>19</v>
      </c>
    </row>
    <row r="85" spans="3:7" ht="30.75">
      <c r="C85" s="46"/>
      <c r="D85" s="47"/>
      <c r="E85" s="48"/>
      <c r="G85" s="49"/>
    </row>
    <row r="86" spans="3:7" ht="30.75">
      <c r="C86" s="46" t="s">
        <v>27</v>
      </c>
      <c r="D86" s="47"/>
      <c r="E86" s="48"/>
      <c r="G86" s="49" t="s">
        <v>30</v>
      </c>
    </row>
    <row r="87" spans="3:7" ht="30.75">
      <c r="C87" s="46"/>
      <c r="D87" s="47"/>
      <c r="E87" s="48"/>
      <c r="G87" s="49"/>
    </row>
    <row r="88" spans="3:7" ht="30.75">
      <c r="C88" s="44" t="s">
        <v>20</v>
      </c>
      <c r="D88" s="47"/>
      <c r="E88" s="48"/>
      <c r="G88" s="49" t="s">
        <v>21</v>
      </c>
    </row>
  </sheetData>
  <sheetProtection/>
  <mergeCells count="33">
    <mergeCell ref="A68:B69"/>
    <mergeCell ref="A70:A71"/>
    <mergeCell ref="A72:B73"/>
    <mergeCell ref="A62:J62"/>
    <mergeCell ref="A64:B65"/>
    <mergeCell ref="C64:C65"/>
    <mergeCell ref="A66:B67"/>
    <mergeCell ref="A16:J16"/>
    <mergeCell ref="B18:J18"/>
    <mergeCell ref="B32:J32"/>
    <mergeCell ref="B27:J27"/>
    <mergeCell ref="B29:J29"/>
    <mergeCell ref="F20:J20"/>
    <mergeCell ref="A30:J30"/>
    <mergeCell ref="F21:J21"/>
    <mergeCell ref="F22:J22"/>
    <mergeCell ref="F24:J24"/>
    <mergeCell ref="A59:B60"/>
    <mergeCell ref="A49:J49"/>
    <mergeCell ref="A57:A58"/>
    <mergeCell ref="A53:B54"/>
    <mergeCell ref="A55:B56"/>
    <mergeCell ref="A51:B52"/>
    <mergeCell ref="A33:F33"/>
    <mergeCell ref="A31:J31"/>
    <mergeCell ref="C51:C52"/>
    <mergeCell ref="A39:B40"/>
    <mergeCell ref="A37:B38"/>
    <mergeCell ref="C35:C36"/>
    <mergeCell ref="D35:F35"/>
    <mergeCell ref="A35:B36"/>
    <mergeCell ref="A41:A42"/>
    <mergeCell ref="A43:B44"/>
  </mergeCells>
  <printOptions/>
  <pageMargins left="0.57" right="0.26" top="0.4" bottom="0.34" header="0.5" footer="0.5"/>
  <pageSetup fitToHeight="1" fitToWidth="1" horizontalDpi="1200" verticalDpi="12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K80"/>
  <sheetViews>
    <sheetView view="pageBreakPreview" zoomScale="50" zoomScaleNormal="40" zoomScaleSheetLayoutView="50" zoomScalePageLayoutView="0" workbookViewId="0" topLeftCell="A23">
      <selection activeCell="A58" sqref="A58:J58"/>
    </sheetView>
  </sheetViews>
  <sheetFormatPr defaultColWidth="9.140625" defaultRowHeight="12.75"/>
  <cols>
    <col min="1" max="1" width="40.28125" style="2" customWidth="1"/>
    <col min="2" max="2" width="1.7109375" style="20" hidden="1" customWidth="1"/>
    <col min="3" max="3" width="29.140625" style="20" customWidth="1"/>
    <col min="4" max="4" width="24.57421875" style="8" customWidth="1"/>
    <col min="5" max="5" width="26.7109375" style="9" customWidth="1"/>
    <col min="6" max="6" width="26.140625" style="0" customWidth="1"/>
    <col min="7" max="7" width="24.28125" style="0" customWidth="1"/>
    <col min="8" max="8" width="14.00390625" style="0" hidden="1" customWidth="1"/>
    <col min="9" max="9" width="25.57421875" style="0" customWidth="1"/>
    <col min="10" max="10" width="25.140625" style="0" customWidth="1"/>
    <col min="16" max="16" width="22.57421875" style="0" customWidth="1"/>
  </cols>
  <sheetData>
    <row r="16" spans="1:10" ht="30.75">
      <c r="A16" s="141" t="s">
        <v>31</v>
      </c>
      <c r="B16" s="141"/>
      <c r="C16" s="141"/>
      <c r="D16" s="141"/>
      <c r="E16" s="141"/>
      <c r="F16" s="141"/>
      <c r="G16" s="141"/>
      <c r="H16" s="141"/>
      <c r="I16" s="141"/>
      <c r="J16" s="141"/>
    </row>
    <row r="17" spans="2:10" ht="12.75">
      <c r="B17" s="2"/>
      <c r="C17" s="3"/>
      <c r="D17" s="3"/>
      <c r="E17" s="3"/>
      <c r="F17" s="3"/>
      <c r="G17" s="3"/>
      <c r="H17" s="3"/>
      <c r="I17" s="3"/>
      <c r="J17" s="3"/>
    </row>
    <row r="18" spans="2:10" ht="36" customHeight="1">
      <c r="B18" s="142"/>
      <c r="C18" s="142"/>
      <c r="D18" s="142"/>
      <c r="E18" s="142"/>
      <c r="F18" s="142"/>
      <c r="G18" s="142"/>
      <c r="H18" s="142"/>
      <c r="I18" s="142"/>
      <c r="J18" s="142"/>
    </row>
    <row r="19" spans="2:10" ht="36" customHeight="1">
      <c r="B19" s="51"/>
      <c r="C19" s="51"/>
      <c r="D19" s="51"/>
      <c r="E19" s="51"/>
      <c r="F19" s="51"/>
      <c r="G19" s="51"/>
      <c r="H19" s="51"/>
      <c r="I19" s="51"/>
      <c r="J19" s="51"/>
    </row>
    <row r="20" spans="2:11" ht="30.75">
      <c r="B20" s="4"/>
      <c r="C20" s="5"/>
      <c r="D20" s="5"/>
      <c r="E20" s="5"/>
      <c r="F20" s="146"/>
      <c r="G20" s="146"/>
      <c r="H20" s="146"/>
      <c r="I20" s="146"/>
      <c r="J20" s="146"/>
      <c r="K20" s="22"/>
    </row>
    <row r="21" spans="2:11" ht="30.75">
      <c r="B21" s="4"/>
      <c r="C21" s="5"/>
      <c r="D21" s="5"/>
      <c r="E21" s="5"/>
      <c r="F21" s="146" t="s">
        <v>23</v>
      </c>
      <c r="G21" s="146"/>
      <c r="H21" s="146"/>
      <c r="I21" s="146"/>
      <c r="J21" s="146"/>
      <c r="K21" s="21"/>
    </row>
    <row r="22" spans="2:11" ht="12.75" customHeight="1">
      <c r="B22" s="4"/>
      <c r="C22" s="5"/>
      <c r="D22" s="5"/>
      <c r="E22" s="5"/>
      <c r="F22" s="164"/>
      <c r="G22" s="164"/>
      <c r="H22" s="164"/>
      <c r="I22" s="164"/>
      <c r="J22" s="164"/>
      <c r="K22" s="22"/>
    </row>
    <row r="23" spans="2:11" ht="30.75">
      <c r="B23" s="4"/>
      <c r="C23" s="5"/>
      <c r="D23" s="5"/>
      <c r="E23" s="5"/>
      <c r="F23" s="93"/>
      <c r="G23" s="1"/>
      <c r="H23" s="1"/>
      <c r="I23" s="1"/>
      <c r="J23" s="56" t="s">
        <v>36</v>
      </c>
      <c r="K23" s="22"/>
    </row>
    <row r="24" spans="2:11" ht="11.25" customHeight="1">
      <c r="B24" s="4"/>
      <c r="C24" s="5"/>
      <c r="D24" s="5"/>
      <c r="E24" s="5"/>
      <c r="F24" s="166"/>
      <c r="G24" s="166"/>
      <c r="H24" s="166"/>
      <c r="I24" s="166"/>
      <c r="J24" s="166"/>
      <c r="K24" s="22"/>
    </row>
    <row r="25" spans="2:11" ht="30.75">
      <c r="B25" s="4"/>
      <c r="C25" s="5"/>
      <c r="D25" s="5"/>
      <c r="E25" s="5"/>
      <c r="F25" s="56"/>
      <c r="G25" s="56"/>
      <c r="H25" s="56"/>
      <c r="I25" s="56"/>
      <c r="J25" s="56" t="s">
        <v>37</v>
      </c>
      <c r="K25" s="22"/>
    </row>
    <row r="26" spans="2:11" ht="30.75">
      <c r="B26" s="4"/>
      <c r="C26" s="5"/>
      <c r="D26" s="5"/>
      <c r="E26" s="5"/>
      <c r="F26" s="56"/>
      <c r="G26" s="56"/>
      <c r="H26" s="56"/>
      <c r="I26" s="56"/>
      <c r="J26" s="56"/>
      <c r="K26" s="22"/>
    </row>
    <row r="27" spans="2:10" ht="62.25" customHeight="1">
      <c r="B27" s="144" t="s">
        <v>2</v>
      </c>
      <c r="C27" s="144"/>
      <c r="D27" s="144"/>
      <c r="E27" s="144"/>
      <c r="F27" s="144"/>
      <c r="G27" s="144"/>
      <c r="H27" s="144"/>
      <c r="I27" s="144"/>
      <c r="J27" s="144"/>
    </row>
    <row r="28" spans="2:10" ht="10.5" customHeight="1">
      <c r="B28" s="6"/>
      <c r="C28" s="7"/>
      <c r="D28" s="7"/>
      <c r="E28" s="7"/>
      <c r="F28" s="7"/>
      <c r="G28" s="7"/>
      <c r="H28" s="7"/>
      <c r="I28" s="7"/>
      <c r="J28" s="7"/>
    </row>
    <row r="29" spans="2:10" ht="48" customHeight="1">
      <c r="B29" s="145" t="s">
        <v>3</v>
      </c>
      <c r="C29" s="145"/>
      <c r="D29" s="145"/>
      <c r="E29" s="145"/>
      <c r="F29" s="145"/>
      <c r="G29" s="145"/>
      <c r="H29" s="145"/>
      <c r="I29" s="145"/>
      <c r="J29" s="145"/>
    </row>
    <row r="30" spans="1:10" ht="38.25" customHeight="1">
      <c r="A30" s="147" t="s">
        <v>17</v>
      </c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34.5" customHeight="1">
      <c r="A31" s="145" t="s">
        <v>35</v>
      </c>
      <c r="B31" s="145"/>
      <c r="C31" s="145"/>
      <c r="D31" s="145"/>
      <c r="E31" s="145"/>
      <c r="F31" s="145"/>
      <c r="G31" s="145"/>
      <c r="H31" s="145"/>
      <c r="I31" s="145"/>
      <c r="J31" s="145"/>
    </row>
    <row r="32" spans="2:10" ht="27.75">
      <c r="B32" s="143"/>
      <c r="C32" s="143"/>
      <c r="D32" s="143"/>
      <c r="E32" s="143"/>
      <c r="F32" s="143"/>
      <c r="G32" s="143"/>
      <c r="H32" s="143"/>
      <c r="I32" s="143"/>
      <c r="J32" s="143"/>
    </row>
    <row r="33" spans="1:10" s="21" customFormat="1" ht="41.25" customHeight="1" hidden="1">
      <c r="A33" s="138" t="s">
        <v>13</v>
      </c>
      <c r="B33" s="138"/>
      <c r="C33" s="138"/>
      <c r="D33" s="138"/>
      <c r="E33" s="138"/>
      <c r="F33" s="138"/>
      <c r="G33" s="59"/>
      <c r="H33" s="59"/>
      <c r="I33" s="59"/>
      <c r="J33" s="59"/>
    </row>
    <row r="34" spans="1:10" ht="21" customHeight="1" hidden="1" thickBot="1">
      <c r="A34"/>
      <c r="B34" s="15"/>
      <c r="C34" s="16"/>
      <c r="D34" s="17"/>
      <c r="E34" s="16"/>
      <c r="F34" s="18"/>
      <c r="G34" s="18"/>
      <c r="H34" s="18"/>
      <c r="I34" s="18"/>
      <c r="J34" s="19"/>
    </row>
    <row r="35" spans="1:10" ht="54" customHeight="1" hidden="1">
      <c r="A35" s="148" t="s">
        <v>5</v>
      </c>
      <c r="B35" s="149"/>
      <c r="C35" s="167" t="s">
        <v>10</v>
      </c>
      <c r="D35" s="171" t="s">
        <v>4</v>
      </c>
      <c r="E35" s="172"/>
      <c r="F35" s="173"/>
      <c r="J35" s="19"/>
    </row>
    <row r="36" spans="1:10" ht="30.75" hidden="1" thickBot="1">
      <c r="A36" s="150"/>
      <c r="B36" s="151"/>
      <c r="C36" s="168"/>
      <c r="D36" s="50">
        <v>9.5</v>
      </c>
      <c r="E36" s="23">
        <v>12</v>
      </c>
      <c r="F36" s="24">
        <v>18</v>
      </c>
      <c r="J36" s="19"/>
    </row>
    <row r="37" spans="1:10" ht="30" customHeight="1" hidden="1">
      <c r="A37" s="153" t="s">
        <v>6</v>
      </c>
      <c r="B37" s="154"/>
      <c r="C37" s="12" t="s">
        <v>7</v>
      </c>
      <c r="D37" s="53">
        <v>18634.72</v>
      </c>
      <c r="E37" s="35">
        <v>16905.96</v>
      </c>
      <c r="F37" s="36">
        <v>17393.771089014303</v>
      </c>
      <c r="J37" s="19"/>
    </row>
    <row r="38" spans="1:10" ht="30.75" hidden="1" thickBot="1">
      <c r="A38" s="155"/>
      <c r="B38" s="156"/>
      <c r="C38" s="43" t="s">
        <v>8</v>
      </c>
      <c r="D38" s="52">
        <v>527</v>
      </c>
      <c r="E38" s="32">
        <v>604</v>
      </c>
      <c r="F38" s="34">
        <v>932</v>
      </c>
      <c r="J38" s="19"/>
    </row>
    <row r="39" spans="1:10" ht="30" customHeight="1" hidden="1">
      <c r="A39" s="134" t="s">
        <v>15</v>
      </c>
      <c r="B39" s="169"/>
      <c r="C39" s="38" t="s">
        <v>7</v>
      </c>
      <c r="D39" s="35">
        <v>17255.68</v>
      </c>
      <c r="E39" s="27">
        <v>16178.22</v>
      </c>
      <c r="F39" s="28">
        <v>16106.0348174027</v>
      </c>
      <c r="J39" s="19"/>
    </row>
    <row r="40" spans="1:10" ht="30.75" hidden="1" thickBot="1">
      <c r="A40" s="136"/>
      <c r="B40" s="170"/>
      <c r="C40" s="14" t="s">
        <v>8</v>
      </c>
      <c r="D40" s="29">
        <v>488</v>
      </c>
      <c r="E40" s="30">
        <v>578</v>
      </c>
      <c r="F40" s="31">
        <v>863</v>
      </c>
      <c r="J40" s="19"/>
    </row>
    <row r="41" spans="1:10" ht="30" hidden="1">
      <c r="A41" s="152" t="s">
        <v>16</v>
      </c>
      <c r="B41" s="17"/>
      <c r="C41" s="38" t="s">
        <v>7</v>
      </c>
      <c r="D41" s="35">
        <v>17255.68</v>
      </c>
      <c r="E41" s="27">
        <v>16178.22</v>
      </c>
      <c r="F41" s="28">
        <v>16106.03481740273</v>
      </c>
      <c r="J41" s="19"/>
    </row>
    <row r="42" spans="1:10" ht="30.75" hidden="1" thickBot="1">
      <c r="A42" s="152"/>
      <c r="B42" s="17"/>
      <c r="C42" s="14" t="s">
        <v>8</v>
      </c>
      <c r="D42" s="62">
        <v>478</v>
      </c>
      <c r="E42" s="60">
        <v>568</v>
      </c>
      <c r="F42" s="61">
        <v>853</v>
      </c>
      <c r="J42" s="19"/>
    </row>
    <row r="43" spans="1:10" ht="30" hidden="1">
      <c r="A43" s="153" t="s">
        <v>9</v>
      </c>
      <c r="B43" s="154"/>
      <c r="C43" s="38" t="s">
        <v>7</v>
      </c>
      <c r="D43" s="37">
        <f>D44*2.44*1.22*0.01</f>
        <v>2.7386559999999998</v>
      </c>
      <c r="E43" s="25">
        <f>E44*2.44*1.22*0.012</f>
        <v>2.67912</v>
      </c>
      <c r="F43" s="26">
        <f>F44*2.44*1.22*0.018</f>
        <v>2.6791199999999997</v>
      </c>
      <c r="J43" s="19"/>
    </row>
    <row r="44" spans="1:10" ht="30.75" hidden="1" thickBot="1">
      <c r="A44" s="155"/>
      <c r="B44" s="156"/>
      <c r="C44" s="39" t="s">
        <v>8</v>
      </c>
      <c r="D44" s="40">
        <v>92</v>
      </c>
      <c r="E44" s="41">
        <v>75</v>
      </c>
      <c r="F44" s="42">
        <v>50</v>
      </c>
      <c r="J44" s="19"/>
    </row>
    <row r="45" spans="1:10" ht="30">
      <c r="A45" s="17"/>
      <c r="B45" s="17"/>
      <c r="C45" s="16"/>
      <c r="D45" s="71"/>
      <c r="E45" s="71"/>
      <c r="F45" s="71"/>
      <c r="J45" s="19"/>
    </row>
    <row r="46" spans="1:10" ht="30">
      <c r="A46" s="17"/>
      <c r="B46" s="17"/>
      <c r="C46" s="16"/>
      <c r="D46" s="71"/>
      <c r="E46" s="71"/>
      <c r="F46" s="71"/>
      <c r="J46" s="19"/>
    </row>
    <row r="47" spans="1:10" ht="30">
      <c r="A47" s="17"/>
      <c r="B47" s="17"/>
      <c r="C47" s="16"/>
      <c r="D47" s="71"/>
      <c r="E47" s="71"/>
      <c r="F47" s="71"/>
      <c r="J47" s="19"/>
    </row>
    <row r="48" spans="1:10" ht="30">
      <c r="A48" s="17"/>
      <c r="B48" s="17"/>
      <c r="C48" s="16"/>
      <c r="D48" s="71"/>
      <c r="E48" s="71"/>
      <c r="F48" s="71"/>
      <c r="J48" s="19"/>
    </row>
    <row r="49" spans="1:10" ht="30" customHeight="1">
      <c r="A49" s="138" t="s">
        <v>11</v>
      </c>
      <c r="B49" s="138"/>
      <c r="C49" s="138"/>
      <c r="D49" s="138"/>
      <c r="E49" s="138"/>
      <c r="F49" s="138"/>
      <c r="G49" s="138"/>
      <c r="H49" s="138"/>
      <c r="I49" s="138"/>
      <c r="J49" s="138"/>
    </row>
    <row r="50" ht="13.5" thickBot="1"/>
    <row r="51" spans="1:10" ht="30" customHeight="1" thickBot="1">
      <c r="A51" s="148" t="s">
        <v>5</v>
      </c>
      <c r="B51" s="162"/>
      <c r="C51" s="167" t="s">
        <v>10</v>
      </c>
      <c r="D51" s="54" t="s">
        <v>14</v>
      </c>
      <c r="E51" s="54"/>
      <c r="F51" s="54"/>
      <c r="G51" s="54"/>
      <c r="H51" s="54"/>
      <c r="I51" s="54"/>
      <c r="J51" s="54"/>
    </row>
    <row r="52" spans="1:10" ht="30.75" thickBot="1">
      <c r="A52" s="150"/>
      <c r="B52" s="163"/>
      <c r="C52" s="168"/>
      <c r="D52" s="74">
        <v>8</v>
      </c>
      <c r="E52" s="67">
        <v>9</v>
      </c>
      <c r="F52" s="67">
        <v>12</v>
      </c>
      <c r="G52" s="67">
        <v>15</v>
      </c>
      <c r="H52" s="67">
        <v>18</v>
      </c>
      <c r="I52" s="67">
        <v>18</v>
      </c>
      <c r="J52" s="67">
        <v>22</v>
      </c>
    </row>
    <row r="53" spans="1:10" ht="30">
      <c r="A53" s="157" t="s">
        <v>34</v>
      </c>
      <c r="B53" s="72"/>
      <c r="C53" s="38" t="s">
        <v>7</v>
      </c>
      <c r="D53" s="65">
        <f>(1/(2.5*1.25*0.008))*D54</f>
        <v>20000</v>
      </c>
      <c r="E53" s="63">
        <f>(1/(2.5*1.25*0.009))*E54</f>
        <v>19022.222222222223</v>
      </c>
      <c r="F53" s="63">
        <f>(1/(2.5*1.25*0.012))*F54</f>
        <v>18533.333333333336</v>
      </c>
      <c r="G53" s="63">
        <f>(1/(2.5*1.25*0.015))*G54</f>
        <v>18986.666666666664</v>
      </c>
      <c r="H53" s="63">
        <f>(1/(2.5*1.25*0.008))*H54</f>
        <v>0</v>
      </c>
      <c r="I53" s="63">
        <v>1020</v>
      </c>
      <c r="J53" s="63">
        <f>(1/(2.5*1.25*0.022))*J54</f>
        <v>19636.36363636364</v>
      </c>
    </row>
    <row r="54" spans="1:10" ht="30.75" thickBot="1">
      <c r="A54" s="158"/>
      <c r="B54" s="73"/>
      <c r="C54" s="39" t="s">
        <v>8</v>
      </c>
      <c r="D54" s="82">
        <v>500</v>
      </c>
      <c r="E54" s="30">
        <v>535</v>
      </c>
      <c r="F54" s="30">
        <v>695</v>
      </c>
      <c r="G54" s="30">
        <v>890</v>
      </c>
      <c r="H54" s="30"/>
      <c r="I54" s="30">
        <v>1095</v>
      </c>
      <c r="J54" s="30">
        <v>1350</v>
      </c>
    </row>
    <row r="55" spans="1:10" ht="30">
      <c r="A55" s="134" t="s">
        <v>9</v>
      </c>
      <c r="B55" s="135"/>
      <c r="C55" s="12" t="s">
        <v>7</v>
      </c>
      <c r="D55" s="78">
        <f>D56*2.5*1.25*0.008</f>
        <v>2.1</v>
      </c>
      <c r="E55" s="25">
        <f>E56*2.5*1.25*0.009</f>
        <v>2.109375</v>
      </c>
      <c r="F55" s="25">
        <f>F56*2.5*1.25*0.012</f>
        <v>2.2125</v>
      </c>
      <c r="G55" s="25">
        <f>G56*2.5*1.25*0.015</f>
        <v>2.203125</v>
      </c>
      <c r="H55" s="25">
        <f>H56*2.5*1.25*0.015</f>
        <v>1.828125</v>
      </c>
      <c r="I55" s="25">
        <f>I56*2.5*1.25*0.018</f>
        <v>2.1937499999999996</v>
      </c>
      <c r="J55" s="25">
        <f>J56*2.5*1.25*0.022</f>
        <v>2.1999999999999997</v>
      </c>
    </row>
    <row r="56" spans="1:10" ht="35.25" customHeight="1" thickBot="1">
      <c r="A56" s="136"/>
      <c r="B56" s="137"/>
      <c r="C56" s="14" t="s">
        <v>8</v>
      </c>
      <c r="D56" s="79">
        <v>84</v>
      </c>
      <c r="E56" s="41">
        <v>75</v>
      </c>
      <c r="F56" s="41">
        <v>59</v>
      </c>
      <c r="G56" s="41">
        <v>47</v>
      </c>
      <c r="H56" s="41">
        <v>39</v>
      </c>
      <c r="I56" s="41">
        <v>39</v>
      </c>
      <c r="J56" s="41">
        <v>32</v>
      </c>
    </row>
    <row r="57" spans="1:3" ht="35.25" customHeight="1">
      <c r="A57" s="69"/>
      <c r="B57" s="68"/>
      <c r="C57" s="68"/>
    </row>
    <row r="58" spans="1:10" ht="30.75">
      <c r="A58" s="138" t="s">
        <v>32</v>
      </c>
      <c r="B58" s="138"/>
      <c r="C58" s="138"/>
      <c r="D58" s="138"/>
      <c r="E58" s="138"/>
      <c r="F58" s="138"/>
      <c r="G58" s="138"/>
      <c r="H58" s="138"/>
      <c r="I58" s="138"/>
      <c r="J58" s="138"/>
    </row>
    <row r="59" spans="1:4" ht="28.5" thickBot="1">
      <c r="A59" s="57"/>
      <c r="B59" s="10"/>
      <c r="C59" s="10"/>
      <c r="D59" s="11"/>
    </row>
    <row r="60" spans="1:4" ht="30.75" thickBot="1">
      <c r="A60" s="148" t="s">
        <v>5</v>
      </c>
      <c r="B60" s="162"/>
      <c r="C60" s="167" t="s">
        <v>10</v>
      </c>
      <c r="D60" s="83" t="s">
        <v>33</v>
      </c>
    </row>
    <row r="61" spans="1:4" ht="30.75" thickBot="1">
      <c r="A61" s="150"/>
      <c r="B61" s="163"/>
      <c r="C61" s="168"/>
      <c r="D61" s="84">
        <v>12</v>
      </c>
    </row>
    <row r="62" spans="1:4" ht="30">
      <c r="A62" s="157" t="s">
        <v>34</v>
      </c>
      <c r="B62" s="72"/>
      <c r="C62" s="38" t="s">
        <v>7</v>
      </c>
      <c r="D62" s="89">
        <f>(1/(2.8*1.25*0.012))*D63</f>
        <v>19761.90476190476</v>
      </c>
    </row>
    <row r="63" spans="1:4" ht="30.75" thickBot="1">
      <c r="A63" s="158"/>
      <c r="B63" s="73"/>
      <c r="C63" s="39" t="s">
        <v>8</v>
      </c>
      <c r="D63" s="90">
        <v>830</v>
      </c>
    </row>
    <row r="64" spans="1:4" ht="30">
      <c r="A64" s="134" t="s">
        <v>9</v>
      </c>
      <c r="B64" s="135"/>
      <c r="C64" s="12" t="s">
        <v>7</v>
      </c>
      <c r="D64" s="91">
        <f>D65*2.8*1.25*0.012</f>
        <v>2.478</v>
      </c>
    </row>
    <row r="65" spans="1:4" ht="30.75" thickBot="1">
      <c r="A65" s="136"/>
      <c r="B65" s="137"/>
      <c r="C65" s="14" t="s">
        <v>8</v>
      </c>
      <c r="D65" s="92">
        <v>59</v>
      </c>
    </row>
    <row r="66" spans="1:4" ht="27.75">
      <c r="A66" s="57"/>
      <c r="B66" s="10"/>
      <c r="C66" s="10"/>
      <c r="D66" s="11"/>
    </row>
    <row r="67" ht="29.25">
      <c r="A67" s="45" t="s">
        <v>0</v>
      </c>
    </row>
    <row r="74" ht="37.5" customHeight="1"/>
    <row r="76" spans="3:7" ht="30.75">
      <c r="C76" s="70" t="s">
        <v>18</v>
      </c>
      <c r="G76" s="49" t="s">
        <v>19</v>
      </c>
    </row>
    <row r="77" spans="3:7" ht="30.75">
      <c r="C77" s="46"/>
      <c r="D77" s="47"/>
      <c r="E77" s="48"/>
      <c r="G77" s="49"/>
    </row>
    <row r="78" spans="3:7" ht="30.75">
      <c r="C78" s="46" t="s">
        <v>27</v>
      </c>
      <c r="D78" s="47"/>
      <c r="E78" s="48"/>
      <c r="G78" s="49" t="s">
        <v>30</v>
      </c>
    </row>
    <row r="79" spans="3:7" ht="30.75">
      <c r="C79" s="46"/>
      <c r="D79" s="47"/>
      <c r="E79" s="48"/>
      <c r="G79" s="49"/>
    </row>
    <row r="80" spans="3:7" ht="30.75">
      <c r="C80" s="44" t="s">
        <v>20</v>
      </c>
      <c r="D80" s="47"/>
      <c r="E80" s="48"/>
      <c r="G80" s="49" t="s">
        <v>21</v>
      </c>
    </row>
  </sheetData>
  <sheetProtection/>
  <mergeCells count="29">
    <mergeCell ref="A31:J31"/>
    <mergeCell ref="C51:C52"/>
    <mergeCell ref="A39:B40"/>
    <mergeCell ref="A37:B38"/>
    <mergeCell ref="C35:C36"/>
    <mergeCell ref="D35:F35"/>
    <mergeCell ref="A35:B36"/>
    <mergeCell ref="A41:A42"/>
    <mergeCell ref="A43:B44"/>
    <mergeCell ref="F20:J20"/>
    <mergeCell ref="A30:J30"/>
    <mergeCell ref="F21:J21"/>
    <mergeCell ref="F22:J22"/>
    <mergeCell ref="F24:J24"/>
    <mergeCell ref="A55:B56"/>
    <mergeCell ref="A49:J49"/>
    <mergeCell ref="A53:A54"/>
    <mergeCell ref="A51:B52"/>
    <mergeCell ref="A33:F33"/>
    <mergeCell ref="A62:A63"/>
    <mergeCell ref="A64:B65"/>
    <mergeCell ref="A58:J58"/>
    <mergeCell ref="A60:B61"/>
    <mergeCell ref="C60:C61"/>
    <mergeCell ref="A16:J16"/>
    <mergeCell ref="B18:J18"/>
    <mergeCell ref="B32:J32"/>
    <mergeCell ref="B27:J27"/>
    <mergeCell ref="B29:J29"/>
  </mergeCells>
  <printOptions/>
  <pageMargins left="0.57" right="0.26" top="0.4" bottom="0.34" header="0.5" footer="0.5"/>
  <pageSetup fitToHeight="1" fitToWidth="1" horizontalDpi="1200" verticalDpi="12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bvb</cp:lastModifiedBy>
  <cp:lastPrinted>2017-09-28T09:49:36Z</cp:lastPrinted>
  <dcterms:created xsi:type="dcterms:W3CDTF">1996-10-08T23:32:33Z</dcterms:created>
  <dcterms:modified xsi:type="dcterms:W3CDTF">2017-12-14T08:18:27Z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